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5445" tabRatio="870" activeTab="1"/>
  </bookViews>
  <sheets>
    <sheet name="113(日保)" sheetId="1" r:id="rId1"/>
    <sheet name="113(專案、月保) " sheetId="2" r:id="rId2"/>
    <sheet name="113(兼辦)" sheetId="3" r:id="rId3"/>
    <sheet name="113級距" sheetId="4" r:id="rId4"/>
    <sheet name="113全月保費對照表" sheetId="5" r:id="rId5"/>
    <sheet name="113分攤金額" sheetId="6" r:id="rId6"/>
    <sheet name="113分攤金額(無就保)" sheetId="7" r:id="rId7"/>
  </sheets>
  <definedNames>
    <definedName name="_xlnm.Print_Area" localSheetId="5">'113分攤金額'!$A$1:$AC$75</definedName>
    <definedName name="_xlnm.Print_Area" localSheetId="6">'113分攤金額(無就保)'!$A$1:$AD$75</definedName>
  </definedNames>
  <calcPr fullCalcOnLoad="1"/>
</workbook>
</file>

<file path=xl/sharedStrings.xml><?xml version="1.0" encoding="utf-8"?>
<sst xmlns="http://schemas.openxmlformats.org/spreadsheetml/2006/main" count="359" uniqueCount="136">
  <si>
    <t>機關勞保</t>
  </si>
  <si>
    <t>機關勞退</t>
  </si>
  <si>
    <t>機關職災</t>
  </si>
  <si>
    <t>個人勞保</t>
  </si>
  <si>
    <t>勞退級距</t>
  </si>
  <si>
    <t>Step3.查出費用加總
(即為保費成本)</t>
  </si>
  <si>
    <t>機關健保</t>
  </si>
  <si>
    <t>個人健保</t>
  </si>
  <si>
    <t>當月所得代為扣繳</t>
  </si>
  <si>
    <t>健保級距</t>
  </si>
  <si>
    <t>應收勞保.健保</t>
  </si>
  <si>
    <t>減免額</t>
  </si>
  <si>
    <t>輕度
(減免1/4))</t>
  </si>
  <si>
    <t>中度
(減免1/2))</t>
  </si>
  <si>
    <t>簽約月薪酬</t>
  </si>
  <si>
    <t>START_AMT</t>
  </si>
  <si>
    <t>END_AMT</t>
  </si>
  <si>
    <t>AMT</t>
  </si>
  <si>
    <t>Step1.確認本月在職天數.月薪</t>
  </si>
  <si>
    <r>
      <t xml:space="preserve">在職天數
</t>
    </r>
    <r>
      <rPr>
        <sz val="10"/>
        <color indexed="8"/>
        <rFont val="新細明體"/>
        <family val="1"/>
      </rPr>
      <t>(最大30 最小1)</t>
    </r>
  </si>
  <si>
    <t>在職天數速查</t>
  </si>
  <si>
    <t>整月在職</t>
  </si>
  <si>
    <t>30日</t>
  </si>
  <si>
    <t>到職日期</t>
  </si>
  <si>
    <r>
      <t>當月到職</t>
    </r>
  </si>
  <si>
    <t>30 - (到職日期-1)日</t>
  </si>
  <si>
    <t>離職日期</t>
  </si>
  <si>
    <r>
      <rPr>
        <sz val="12"/>
        <color indexed="8"/>
        <rFont val="新細明體"/>
        <family val="1"/>
      </rPr>
      <t>當月離職</t>
    </r>
  </si>
  <si>
    <t>離職日期 - 0日</t>
  </si>
  <si>
    <r>
      <rPr>
        <sz val="12"/>
        <color indexed="8"/>
        <rFont val="新細明體"/>
        <family val="1"/>
      </rPr>
      <t>當月到離職</t>
    </r>
  </si>
  <si>
    <t>離職日期 - (到職日期-1)日</t>
  </si>
  <si>
    <t>當月到離者</t>
  </si>
  <si>
    <t>天數</t>
  </si>
  <si>
    <t>保費試算</t>
  </si>
  <si>
    <t>基本資料</t>
  </si>
  <si>
    <t>P.S二月份(勞保28天/勞退30天)</t>
  </si>
  <si>
    <t>P.S健保依月計，當月最後一日在保者，整月計費。</t>
  </si>
  <si>
    <t>換約者要算計到小數第4位加總</t>
  </si>
  <si>
    <t>勞保級距</t>
  </si>
  <si>
    <t>勞退級距</t>
  </si>
  <si>
    <t>健保級距</t>
  </si>
  <si>
    <t>勞退計算：級距*費率*投保天數</t>
  </si>
  <si>
    <t>費率</t>
  </si>
  <si>
    <t>職災計算：級距*費率*投保天數</t>
  </si>
  <si>
    <t>勞保計算：普保(級距*費率*投保天數*負擔比例 )+就保(級距*費率*投保天數*負擔比例 )</t>
  </si>
  <si>
    <t>普保費率</t>
  </si>
  <si>
    <t>機關負擔</t>
  </si>
  <si>
    <t>就保費率</t>
  </si>
  <si>
    <t>個人負擔</t>
  </si>
  <si>
    <t>費率</t>
  </si>
  <si>
    <t>健保身障補助計算：個人健保費*補助比率 (無條件進位)</t>
  </si>
  <si>
    <t>勞保身障補助計算：個人普保*補助比率 (四捨五入)+個人就保*補助比率 (四捨五入)</t>
  </si>
  <si>
    <r>
      <t>當月月底前離職者不計費，但</t>
    </r>
    <r>
      <rPr>
        <sz val="12"/>
        <color indexed="10"/>
        <rFont val="新細明體"/>
        <family val="1"/>
      </rPr>
      <t>當月內到離職者不用計費(106.12.14變更)</t>
    </r>
    <r>
      <rPr>
        <sz val="12"/>
        <color theme="1"/>
        <rFont val="Calibri"/>
        <family val="1"/>
      </rPr>
      <t>。</t>
    </r>
  </si>
  <si>
    <t>個人負擔</t>
  </si>
  <si>
    <t>機關負擔</t>
  </si>
  <si>
    <t>依天數計</t>
  </si>
  <si>
    <t>健保</t>
  </si>
  <si>
    <t>全月計收</t>
  </si>
  <si>
    <r>
      <t>勞保</t>
    </r>
  </si>
  <si>
    <t>勞退、職災</t>
  </si>
  <si>
    <t>依天數計</t>
  </si>
  <si>
    <t>依月計</t>
  </si>
  <si>
    <t>眷保收費上限含本人最多4口</t>
  </si>
  <si>
    <t>在職天數計算方式 (最大數30，最小數1)</t>
  </si>
  <si>
    <r>
      <t>留職停薪(</t>
    </r>
    <r>
      <rPr>
        <sz val="12"/>
        <color indexed="10"/>
        <rFont val="新細明體"/>
        <family val="1"/>
      </rPr>
      <t>續保</t>
    </r>
    <r>
      <rPr>
        <sz val="12"/>
        <color theme="1"/>
        <rFont val="Calibri"/>
        <family val="1"/>
      </rPr>
      <t>)人員保費計算</t>
    </r>
  </si>
  <si>
    <t>外籍人士
(無就保無勞退)</t>
  </si>
  <si>
    <t>機關勞保
(無就保)</t>
  </si>
  <si>
    <t>←依來函</t>
  </si>
  <si>
    <t>月薪酬(最高)</t>
  </si>
  <si>
    <t>月薪酬(最低)</t>
  </si>
  <si>
    <t>個人
補充健保</t>
  </si>
  <si>
    <t>應收勞保</t>
  </si>
  <si>
    <t>※31日到職勞保算1天</t>
  </si>
  <si>
    <t>平均眷口人數</t>
  </si>
  <si>
    <t>Step2.找出對應投保級距</t>
  </si>
  <si>
    <t>Step2.找出對應投保級距</t>
  </si>
  <si>
    <t>※特殊身分參照</t>
  </si>
  <si>
    <t>※特殊身分參照</t>
  </si>
  <si>
    <t>https://www.bli.gov.tw/0014162.html</t>
  </si>
  <si>
    <t>勞動部勞保、就保個人保險費試算</t>
  </si>
  <si>
    <t>減免計算原則</t>
  </si>
  <si>
    <t>減免額:取到小數點第1位後無條件進位。</t>
  </si>
  <si>
    <t>普通事故費率</t>
  </si>
  <si>
    <t>就業保險費率</t>
  </si>
  <si>
    <t>部分工時勞工適用</t>
  </si>
  <si>
    <t>第1級</t>
  </si>
  <si>
    <t>第2級</t>
  </si>
  <si>
    <t>勞工</t>
  </si>
  <si>
    <t>單位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</si>
  <si>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</si>
  <si>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</si>
  <si>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</si>
  <si>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</si>
  <si>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</si>
  <si>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</si>
  <si>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</si>
  <si>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</si>
  <si>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</si>
  <si>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</si>
  <si>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</si>
  <si>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 xml:space="preserve">        </t>
  </si>
  <si>
    <t>部分工時勞工適用</t>
  </si>
  <si>
    <t>部分工時勞工、職訓機構受訓者適用</t>
  </si>
  <si>
    <t>普通事故費率</t>
  </si>
  <si>
    <t>勞工</t>
  </si>
  <si>
    <t>單位</t>
  </si>
  <si>
    <t xml:space="preserve">機關補充健保
</t>
  </si>
  <si>
    <t>請自行依月實際薪資*0.0211</t>
  </si>
  <si>
    <r>
      <t xml:space="preserve">時薪
B
</t>
    </r>
    <r>
      <rPr>
        <b/>
        <sz val="8"/>
        <color indexed="10"/>
        <rFont val="新細明體"/>
        <family val="1"/>
      </rPr>
      <t>(依契約時薪修改)</t>
    </r>
  </si>
  <si>
    <t>最高月薪資
=B*47hr</t>
  </si>
  <si>
    <r>
      <t xml:space="preserve">在職(加保)天數
</t>
    </r>
    <r>
      <rPr>
        <sz val="10"/>
        <color indexed="8"/>
        <rFont val="新細明體"/>
        <family val="1"/>
      </rPr>
      <t>(最大30 最小1)
A</t>
    </r>
  </si>
  <si>
    <t>職災級距</t>
  </si>
  <si>
    <t>職災級距</t>
  </si>
  <si>
    <t>職災級距</t>
  </si>
  <si>
    <t xml:space="preserve">      ※本表不含勞工職業災害保險費，職業災害保險費率依投保單位行業別而有不同，請按繳款單所列職業災害保險費率自行計算，並請依規定職業災害保險費全部由投保單位負擔。單位：新台幣元</t>
  </si>
  <si>
    <t>※本表不含勞工職業災害保險費，職業災害保險費率依投保單位行業別而有不同，請按繳款單所列職業災害保險費率自行計算，並請依規定職業災害保險費全部由投保單位負擔。   單位：新台幣元</t>
  </si>
  <si>
    <t>第2級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</si>
  <si>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</si>
  <si>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</si>
  <si>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</si>
  <si>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</si>
  <si>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</si>
  <si>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</si>
  <si>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</si>
  <si>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</si>
  <si>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</si>
  <si>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</si>
  <si>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</si>
  <si>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113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</si>
  <si>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 xml:space="preserve">      112.10製表</t>
  </si>
  <si>
    <r>
      <t>勞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工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通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事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故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費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被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人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與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投</t>
    </r>
    <r>
      <rPr>
        <sz val="18"/>
        <color indexed="12"/>
        <rFont val="Times New Roman"/>
        <family val="1"/>
      </rPr>
      <t xml:space="preserve"> 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分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擔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金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表</t>
    </r>
    <r>
      <rPr>
        <sz val="18"/>
        <color indexed="12"/>
        <rFont val="Times New Roman"/>
        <family val="1"/>
      </rPr>
      <t xml:space="preserve"> (</t>
    </r>
    <r>
      <rPr>
        <sz val="18"/>
        <color indexed="12"/>
        <rFont val="標楷體"/>
        <family val="4"/>
      </rPr>
      <t>自</t>
    </r>
    <r>
      <rPr>
        <sz val="18"/>
        <color indexed="12"/>
        <rFont val="Times New Roman"/>
        <family val="1"/>
      </rPr>
      <t>113</t>
    </r>
    <r>
      <rPr>
        <sz val="18"/>
        <color indexed="12"/>
        <rFont val="標楷體"/>
        <family val="4"/>
      </rPr>
      <t>年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月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日起適用</t>
    </r>
    <r>
      <rPr>
        <sz val="18"/>
        <color indexed="12"/>
        <rFont val="Times New Roman"/>
        <family val="1"/>
      </rPr>
      <t xml:space="preserve">) </t>
    </r>
  </si>
  <si>
    <t>第1級</t>
  </si>
  <si>
    <t>112.10製表</t>
  </si>
  <si>
    <t>0.11%</t>
  </si>
  <si>
    <t>113年日保保費依當月加保天數計算。
Ex.在職天數10天，即對照10天之保費。</t>
  </si>
  <si>
    <r>
      <t>健保計算：級距*費率*負擔比例 (機關加*1.</t>
    </r>
    <r>
      <rPr>
        <sz val="12"/>
        <color theme="1"/>
        <rFont val="Calibri"/>
        <family val="1"/>
      </rPr>
      <t>56</t>
    </r>
    <r>
      <rPr>
        <sz val="12"/>
        <color indexed="8"/>
        <rFont val="新細明體"/>
        <family val="1"/>
      </rPr>
      <t>平均眷口人數)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</si>
</sst>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0_ "/>
    <numFmt numFmtId="178" formatCode="0.000"/>
    <numFmt numFmtId="179" formatCode="0.0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_-;\-* #,##0_-;_-* &quot;-&quot;??_-;_-@_-"/>
    <numFmt numFmtId="186" formatCode="0.0_ "/>
    <numFmt numFmtId="187" formatCode="#,##0_ "/>
    <numFmt numFmtId="188" formatCode="m&quot;月&quot;d&quot;日&quot;"/>
  </numFmts>
  <fonts count="8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8"/>
      <name val="Calibri"/>
      <family val="2"/>
    </font>
    <font>
      <sz val="11"/>
      <color indexed="8"/>
      <name val="新細明體"/>
      <family val="1"/>
    </font>
    <font>
      <sz val="16"/>
      <name val="標楷體"/>
      <family val="4"/>
    </font>
    <font>
      <b/>
      <sz val="11"/>
      <color indexed="8"/>
      <name val="標楷體"/>
      <family val="4"/>
    </font>
    <font>
      <sz val="8"/>
      <color indexed="8"/>
      <name val="標楷體"/>
      <family val="4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sz val="8.5"/>
      <name val="標楷體"/>
      <family val="4"/>
    </font>
    <font>
      <sz val="18"/>
      <color indexed="12"/>
      <name val="Times New Roman"/>
      <family val="1"/>
    </font>
    <font>
      <sz val="18"/>
      <color indexed="12"/>
      <name val="標楷體"/>
      <family val="4"/>
    </font>
    <font>
      <b/>
      <sz val="11"/>
      <color indexed="12"/>
      <name val="標楷體"/>
      <family val="4"/>
    </font>
    <font>
      <sz val="11"/>
      <color indexed="12"/>
      <name val="新細明體"/>
      <family val="1"/>
    </font>
    <font>
      <sz val="8"/>
      <color indexed="12"/>
      <name val="標楷體"/>
      <family val="4"/>
    </font>
    <font>
      <sz val="12"/>
      <color indexed="12"/>
      <name val="新細明體"/>
      <family val="1"/>
    </font>
    <font>
      <sz val="10"/>
      <color indexed="12"/>
      <name val="新細明體"/>
      <family val="1"/>
    </font>
    <font>
      <sz val="9"/>
      <color indexed="12"/>
      <name val="標楷體"/>
      <family val="4"/>
    </font>
    <font>
      <sz val="7"/>
      <color indexed="12"/>
      <name val="新細明體"/>
      <family val="1"/>
    </font>
    <font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8"/>
      <color indexed="10"/>
      <name val="新細明體"/>
      <family val="1"/>
    </font>
    <font>
      <sz val="16"/>
      <name val="Times New Roman"/>
      <family val="1"/>
    </font>
    <font>
      <sz val="12"/>
      <name val="新細明體"/>
      <family val="1"/>
    </font>
    <font>
      <sz val="8"/>
      <color indexed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新細明體"/>
      <family val="1"/>
    </font>
    <font>
      <sz val="12"/>
      <color indexed="30"/>
      <name val="新細明體"/>
      <family val="1"/>
    </font>
    <font>
      <b/>
      <sz val="12"/>
      <color indexed="10"/>
      <name val="新細明體"/>
      <family val="1"/>
    </font>
    <font>
      <b/>
      <sz val="11"/>
      <color indexed="10"/>
      <name val="新細明體"/>
      <family val="1"/>
    </font>
    <font>
      <sz val="8"/>
      <color indexed="10"/>
      <name val="標楷體"/>
      <family val="4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新細明體"/>
      <family val="1"/>
    </font>
    <font>
      <sz val="8"/>
      <color indexed="8"/>
      <name val="Calibri"/>
      <family val="2"/>
    </font>
    <font>
      <sz val="8"/>
      <color indexed="12"/>
      <name val="Calibr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新細明體"/>
      <family val="1"/>
    </font>
    <font>
      <sz val="12"/>
      <name val="Calibri"/>
      <family val="1"/>
    </font>
    <font>
      <sz val="12"/>
      <color theme="1"/>
      <name val="新細明體"/>
      <family val="1"/>
    </font>
    <font>
      <sz val="12"/>
      <color rgb="FF00B050"/>
      <name val="Calibri"/>
      <family val="1"/>
    </font>
    <font>
      <b/>
      <sz val="12"/>
      <name val="Calibri"/>
      <family val="1"/>
    </font>
    <font>
      <sz val="12"/>
      <color rgb="FF0070C0"/>
      <name val="新細明體"/>
      <family val="1"/>
    </font>
    <font>
      <sz val="12"/>
      <color rgb="FF0000FF"/>
      <name val="新細明體"/>
      <family val="1"/>
    </font>
    <font>
      <b/>
      <sz val="12"/>
      <color rgb="FFFF0000"/>
      <name val="Calibri"/>
      <family val="1"/>
    </font>
    <font>
      <b/>
      <sz val="11"/>
      <color rgb="FFFF0000"/>
      <name val="Calibri"/>
      <family val="1"/>
    </font>
    <font>
      <sz val="8"/>
      <color rgb="FFFF0000"/>
      <name val="標楷體"/>
      <family val="4"/>
    </font>
    <font>
      <sz val="18"/>
      <color rgb="FF0000FF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3E0FF"/>
        <bgColor indexed="64"/>
      </patternFill>
    </fill>
    <fill>
      <patternFill patternType="solid">
        <fgColor rgb="FFC5FFC5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>
        <color indexed="63"/>
      </bottom>
    </border>
    <border>
      <left/>
      <right/>
      <top style="medium">
        <color indexed="12"/>
      </top>
      <bottom>
        <color indexed="63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rgb="FF0000FF"/>
      </right>
      <top style="thin">
        <color indexed="12"/>
      </top>
      <bottom style="thin">
        <color indexed="12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/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rgb="FF0000FF"/>
      </right>
      <top style="thin">
        <color indexed="12"/>
      </top>
      <bottom style="medium">
        <color rgb="FF0000FF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/>
      <top style="medium">
        <color rgb="FF0000FF"/>
      </top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medium">
        <color rgb="FF0000FF"/>
      </left>
      <right style="thin">
        <color indexed="12"/>
      </right>
      <top style="medium">
        <color rgb="FF0000FF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rgb="FF0000FF"/>
      </top>
      <bottom style="thin">
        <color indexed="12"/>
      </bottom>
    </border>
    <border>
      <left/>
      <right style="thin">
        <color indexed="12"/>
      </right>
      <top style="medium">
        <color rgb="FF0000FF"/>
      </top>
      <bottom style="thin">
        <color indexed="12"/>
      </bottom>
    </border>
    <border>
      <left style="thin">
        <color indexed="12"/>
      </left>
      <right style="medium">
        <color rgb="FF0000FF"/>
      </right>
      <top style="medium">
        <color rgb="FF0000FF"/>
      </top>
      <bottom style="thin">
        <color indexed="12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34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11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11" borderId="17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11" borderId="17" xfId="0" applyFill="1" applyBorder="1" applyAlignment="1" applyProtection="1">
      <alignment horizontal="center" vertical="center"/>
      <protection locked="0"/>
    </xf>
    <xf numFmtId="0" fontId="78" fillId="0" borderId="18" xfId="0" applyFont="1" applyBorder="1" applyAlignment="1" applyProtection="1">
      <alignment horizontal="left" vertical="center"/>
      <protection/>
    </xf>
    <xf numFmtId="0" fontId="0" fillId="0" borderId="17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/>
      <protection/>
    </xf>
    <xf numFmtId="0" fontId="0" fillId="0" borderId="0" xfId="33">
      <alignment vertical="center"/>
      <protection/>
    </xf>
    <xf numFmtId="0" fontId="0" fillId="0" borderId="0" xfId="33" applyAlignment="1">
      <alignment horizontal="center" vertical="center"/>
      <protection/>
    </xf>
    <xf numFmtId="9" fontId="0" fillId="0" borderId="0" xfId="33" applyNumberFormat="1" applyAlignment="1">
      <alignment horizontal="center" vertical="center"/>
      <protection/>
    </xf>
    <xf numFmtId="0" fontId="0" fillId="0" borderId="0" xfId="33" applyAlignment="1">
      <alignment vertical="center"/>
      <protection/>
    </xf>
    <xf numFmtId="0" fontId="0" fillId="11" borderId="0" xfId="33" applyFill="1" applyAlignment="1">
      <alignment horizontal="left" vertical="center"/>
      <protection/>
    </xf>
    <xf numFmtId="0" fontId="0" fillId="0" borderId="0" xfId="33" applyFill="1" applyAlignment="1">
      <alignment vertical="center"/>
      <protection/>
    </xf>
    <xf numFmtId="0" fontId="79" fillId="0" borderId="0" xfId="33" applyFont="1">
      <alignment vertical="center"/>
      <protection/>
    </xf>
    <xf numFmtId="0" fontId="79" fillId="0" borderId="12" xfId="33" applyFont="1" applyBorder="1">
      <alignment vertical="center"/>
      <protection/>
    </xf>
    <xf numFmtId="0" fontId="0" fillId="0" borderId="0" xfId="33" applyFill="1">
      <alignment vertical="center"/>
      <protection/>
    </xf>
    <xf numFmtId="9" fontId="0" fillId="0" borderId="0" xfId="33" applyNumberFormat="1" applyFill="1">
      <alignment vertical="center"/>
      <protection/>
    </xf>
    <xf numFmtId="9" fontId="0" fillId="0" borderId="0" xfId="33" applyNumberFormat="1" applyFill="1" applyAlignment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11" borderId="0" xfId="33" applyFont="1" applyFill="1" applyAlignment="1">
      <alignment horizontal="left" vertical="center"/>
      <protection/>
    </xf>
    <xf numFmtId="0" fontId="0" fillId="11" borderId="0" xfId="33" applyFill="1">
      <alignment vertical="center"/>
      <protection/>
    </xf>
    <xf numFmtId="0" fontId="0" fillId="13" borderId="17" xfId="0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 wrapText="1"/>
    </xf>
    <xf numFmtId="0" fontId="8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79" fillId="0" borderId="0" xfId="33" applyFont="1" applyAlignment="1">
      <alignment horizontal="left" vertical="center"/>
      <protection/>
    </xf>
    <xf numFmtId="0" fontId="79" fillId="0" borderId="12" xfId="33" applyFont="1" applyBorder="1" applyAlignment="1">
      <alignment horizontal="left" vertical="center"/>
      <protection/>
    </xf>
    <xf numFmtId="0" fontId="79" fillId="33" borderId="0" xfId="33" applyFont="1" applyFill="1">
      <alignment vertical="center"/>
      <protection/>
    </xf>
    <xf numFmtId="0" fontId="79" fillId="33" borderId="12" xfId="33" applyFont="1" applyFill="1" applyBorder="1">
      <alignment vertical="center"/>
      <protection/>
    </xf>
    <xf numFmtId="0" fontId="79" fillId="0" borderId="0" xfId="33" applyFont="1" applyBorder="1">
      <alignment vertical="center"/>
      <protection/>
    </xf>
    <xf numFmtId="0" fontId="79" fillId="0" borderId="0" xfId="33" applyNumberFormat="1" applyFont="1" applyBorder="1" applyAlignment="1">
      <alignment vertical="center"/>
      <protection/>
    </xf>
    <xf numFmtId="0" fontId="79" fillId="0" borderId="12" xfId="33" applyNumberFormat="1" applyFont="1" applyBorder="1" applyAlignment="1">
      <alignment vertical="center"/>
      <protection/>
    </xf>
    <xf numFmtId="0" fontId="79" fillId="34" borderId="0" xfId="33" applyFont="1" applyFill="1">
      <alignment vertical="center"/>
      <protection/>
    </xf>
    <xf numFmtId="0" fontId="79" fillId="33" borderId="0" xfId="33" applyFont="1" applyFill="1" applyBorder="1">
      <alignment vertical="center"/>
      <protection/>
    </xf>
    <xf numFmtId="0" fontId="79" fillId="33" borderId="10" xfId="33" applyFont="1" applyFill="1" applyBorder="1">
      <alignment vertical="center"/>
      <protection/>
    </xf>
    <xf numFmtId="0" fontId="79" fillId="34" borderId="12" xfId="33" applyFont="1" applyFill="1" applyBorder="1">
      <alignment vertical="center"/>
      <protection/>
    </xf>
    <xf numFmtId="0" fontId="0" fillId="0" borderId="0" xfId="33" applyFont="1">
      <alignment vertic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8" borderId="18" xfId="0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11" borderId="20" xfId="0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 applyProtection="1">
      <alignment horizontal="center" vertical="center"/>
      <protection/>
    </xf>
    <xf numFmtId="0" fontId="0" fillId="13" borderId="22" xfId="0" applyFill="1" applyBorder="1" applyAlignment="1" applyProtection="1">
      <alignment horizontal="center" vertical="center"/>
      <protection/>
    </xf>
    <xf numFmtId="0" fontId="0" fillId="13" borderId="23" xfId="0" applyFill="1" applyBorder="1" applyAlignment="1" applyProtection="1">
      <alignment horizontal="center" vertical="center"/>
      <protection/>
    </xf>
    <xf numFmtId="0" fontId="0" fillId="13" borderId="24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8" borderId="21" xfId="0" applyFill="1" applyBorder="1" applyAlignment="1" applyProtection="1">
      <alignment horizontal="center" vertical="center"/>
      <protection/>
    </xf>
    <xf numFmtId="0" fontId="0" fillId="8" borderId="25" xfId="0" applyFill="1" applyBorder="1" applyAlignment="1" applyProtection="1">
      <alignment horizontal="center" vertical="center"/>
      <protection/>
    </xf>
    <xf numFmtId="0" fontId="0" fillId="8" borderId="23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vertical="center"/>
      <protection locked="0"/>
    </xf>
    <xf numFmtId="0" fontId="0" fillId="0" borderId="0" xfId="33" applyFont="1">
      <alignment vertical="center"/>
      <protection/>
    </xf>
    <xf numFmtId="0" fontId="63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79" fillId="0" borderId="0" xfId="33" applyFont="1" applyFill="1">
      <alignment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19" borderId="18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11" borderId="21" xfId="0" applyFill="1" applyBorder="1" applyAlignment="1" applyProtection="1">
      <alignment horizontal="center" vertical="center"/>
      <protection locked="0"/>
    </xf>
    <xf numFmtId="0" fontId="0" fillId="19" borderId="25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0" fillId="11" borderId="33" xfId="0" applyFill="1" applyBorder="1" applyAlignment="1" applyProtection="1">
      <alignment horizontal="center" vertical="center"/>
      <protection locked="0"/>
    </xf>
    <xf numFmtId="0" fontId="0" fillId="19" borderId="34" xfId="0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82" fillId="0" borderId="0" xfId="33" applyFont="1" applyAlignment="1">
      <alignment horizontal="center" vertical="center"/>
      <protection/>
    </xf>
    <xf numFmtId="0" fontId="0" fillId="35" borderId="36" xfId="0" applyFill="1" applyBorder="1" applyAlignment="1" applyProtection="1">
      <alignment horizontal="center" vertical="center"/>
      <protection/>
    </xf>
    <xf numFmtId="0" fontId="0" fillId="35" borderId="37" xfId="0" applyFill="1" applyBorder="1" applyAlignment="1" applyProtection="1">
      <alignment horizontal="center" vertical="center"/>
      <protection/>
    </xf>
    <xf numFmtId="0" fontId="0" fillId="8" borderId="22" xfId="0" applyFill="1" applyBorder="1" applyAlignment="1" applyProtection="1">
      <alignment horizontal="center" vertical="center"/>
      <protection/>
    </xf>
    <xf numFmtId="0" fontId="0" fillId="8" borderId="24" xfId="0" applyFill="1" applyBorder="1" applyAlignment="1" applyProtection="1">
      <alignment horizontal="center" vertical="center"/>
      <protection/>
    </xf>
    <xf numFmtId="0" fontId="79" fillId="0" borderId="12" xfId="33" applyFont="1" applyFill="1" applyBorder="1">
      <alignment vertical="center"/>
      <protection/>
    </xf>
    <xf numFmtId="0" fontId="79" fillId="0" borderId="0" xfId="33" applyFont="1" applyFill="1" applyBorder="1">
      <alignment vertical="center"/>
      <protection/>
    </xf>
    <xf numFmtId="0" fontId="0" fillId="0" borderId="0" xfId="33" applyBorder="1">
      <alignment vertical="center"/>
      <protection/>
    </xf>
    <xf numFmtId="0" fontId="79" fillId="0" borderId="10" xfId="33" applyFont="1" applyBorder="1">
      <alignment vertical="center"/>
      <protection/>
    </xf>
    <xf numFmtId="0" fontId="3" fillId="0" borderId="0" xfId="34" applyFont="1">
      <alignment/>
      <protection/>
    </xf>
    <xf numFmtId="0" fontId="1" fillId="0" borderId="0" xfId="34" applyFont="1">
      <alignment/>
      <protection/>
    </xf>
    <xf numFmtId="0" fontId="14" fillId="0" borderId="0" xfId="34" applyFont="1">
      <alignment/>
      <protection/>
    </xf>
    <xf numFmtId="0" fontId="67" fillId="0" borderId="0" xfId="47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0" fontId="0" fillId="35" borderId="38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9" borderId="10" xfId="0" applyFill="1" applyBorder="1" applyAlignment="1" applyProtection="1">
      <alignment horizontal="center" vertical="center"/>
      <protection/>
    </xf>
    <xf numFmtId="0" fontId="0" fillId="11" borderId="10" xfId="0" applyFill="1" applyBorder="1" applyAlignment="1" applyProtection="1">
      <alignment horizontal="center" vertical="center"/>
      <protection/>
    </xf>
    <xf numFmtId="0" fontId="0" fillId="13" borderId="10" xfId="0" applyFill="1" applyBorder="1" applyAlignment="1" applyProtection="1">
      <alignment horizontal="center" vertical="center"/>
      <protection/>
    </xf>
    <xf numFmtId="0" fontId="0" fillId="8" borderId="10" xfId="0" applyFill="1" applyBorder="1" applyAlignment="1" applyProtection="1">
      <alignment horizontal="center" vertical="center"/>
      <protection/>
    </xf>
    <xf numFmtId="0" fontId="0" fillId="18" borderId="10" xfId="0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0" borderId="10" xfId="0" applyFill="1" applyBorder="1" applyAlignment="1" applyProtection="1">
      <alignment horizontal="center" vertical="center"/>
      <protection/>
    </xf>
    <xf numFmtId="0" fontId="0" fillId="39" borderId="10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10" fontId="83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8" xfId="0" applyFont="1" applyBorder="1" applyAlignment="1">
      <alignment horizontal="distributed"/>
    </xf>
    <xf numFmtId="0" fontId="11" fillId="0" borderId="37" xfId="0" applyFont="1" applyBorder="1" applyAlignment="1">
      <alignment horizontal="distributed"/>
    </xf>
    <xf numFmtId="0" fontId="11" fillId="0" borderId="24" xfId="0" applyFont="1" applyBorder="1" applyAlignment="1">
      <alignment horizontal="distributed"/>
    </xf>
    <xf numFmtId="0" fontId="13" fillId="0" borderId="23" xfId="0" applyFont="1" applyBorder="1" applyAlignment="1">
      <alignment horizontal="center" vertical="center"/>
    </xf>
    <xf numFmtId="187" fontId="13" fillId="0" borderId="18" xfId="0" applyNumberFormat="1" applyFont="1" applyBorder="1" applyAlignment="1">
      <alignment vertical="center"/>
    </xf>
    <xf numFmtId="187" fontId="13" fillId="0" borderId="37" xfId="0" applyNumberFormat="1" applyFont="1" applyBorder="1" applyAlignment="1">
      <alignment vertical="center"/>
    </xf>
    <xf numFmtId="187" fontId="13" fillId="0" borderId="24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3" fillId="0" borderId="39" xfId="0" applyFont="1" applyBorder="1" applyAlignment="1">
      <alignment horizontal="center" vertical="center"/>
    </xf>
    <xf numFmtId="187" fontId="13" fillId="0" borderId="34" xfId="0" applyNumberFormat="1" applyFont="1" applyBorder="1" applyAlignment="1">
      <alignment vertical="center"/>
    </xf>
    <xf numFmtId="187" fontId="13" fillId="0" borderId="3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87" fontId="13" fillId="0" borderId="42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84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0" fontId="22" fillId="0" borderId="0" xfId="0" applyNumberFormat="1" applyFont="1" applyAlignment="1">
      <alignment/>
    </xf>
    <xf numFmtId="0" fontId="21" fillId="0" borderId="43" xfId="0" applyFont="1" applyBorder="1" applyAlignment="1">
      <alignment horizontal="distributed"/>
    </xf>
    <xf numFmtId="0" fontId="21" fillId="0" borderId="44" xfId="0" applyFont="1" applyBorder="1" applyAlignment="1">
      <alignment horizontal="distributed"/>
    </xf>
    <xf numFmtId="0" fontId="24" fillId="0" borderId="45" xfId="0" applyFont="1" applyBorder="1" applyAlignment="1">
      <alignment horizontal="center" vertical="center"/>
    </xf>
    <xf numFmtId="187" fontId="24" fillId="0" borderId="43" xfId="0" applyNumberFormat="1" applyFont="1" applyBorder="1" applyAlignment="1">
      <alignment vertical="center"/>
    </xf>
    <xf numFmtId="187" fontId="24" fillId="0" borderId="44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4" fillId="0" borderId="46" xfId="0" applyFont="1" applyBorder="1" applyAlignment="1">
      <alignment horizontal="center" vertical="center"/>
    </xf>
    <xf numFmtId="187" fontId="24" fillId="0" borderId="47" xfId="0" applyNumberFormat="1" applyFont="1" applyBorder="1" applyAlignment="1">
      <alignment vertical="center"/>
    </xf>
    <xf numFmtId="187" fontId="24" fillId="0" borderId="48" xfId="0" applyNumberFormat="1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43" xfId="0" applyFont="1" applyBorder="1" applyAlignment="1">
      <alignment horizontal="distributed" vertical="center"/>
    </xf>
    <xf numFmtId="0" fontId="21" fillId="0" borderId="51" xfId="0" applyFont="1" applyBorder="1" applyAlignment="1">
      <alignment horizontal="distributed" vertical="center"/>
    </xf>
    <xf numFmtId="0" fontId="21" fillId="0" borderId="52" xfId="0" applyFont="1" applyBorder="1" applyAlignment="1">
      <alignment horizontal="distributed"/>
    </xf>
    <xf numFmtId="0" fontId="24" fillId="0" borderId="53" xfId="0" applyFont="1" applyBorder="1" applyAlignment="1">
      <alignment horizontal="center" vertical="center"/>
    </xf>
    <xf numFmtId="0" fontId="24" fillId="0" borderId="43" xfId="0" applyFont="1" applyBorder="1" applyAlignment="1">
      <alignment vertical="center"/>
    </xf>
    <xf numFmtId="187" fontId="24" fillId="0" borderId="51" xfId="0" applyNumberFormat="1" applyFont="1" applyBorder="1" applyAlignment="1">
      <alignment vertical="center"/>
    </xf>
    <xf numFmtId="187" fontId="24" fillId="0" borderId="52" xfId="0" applyNumberFormat="1" applyFont="1" applyBorder="1" applyAlignment="1">
      <alignment vertical="center"/>
    </xf>
    <xf numFmtId="0" fontId="24" fillId="0" borderId="54" xfId="0" applyFont="1" applyBorder="1" applyAlignment="1">
      <alignment horizontal="center" vertical="center"/>
    </xf>
    <xf numFmtId="187" fontId="24" fillId="0" borderId="55" xfId="0" applyNumberFormat="1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187" fontId="24" fillId="0" borderId="56" xfId="0" applyNumberFormat="1" applyFont="1" applyBorder="1" applyAlignment="1">
      <alignment vertical="center"/>
    </xf>
    <xf numFmtId="187" fontId="24" fillId="0" borderId="5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0" fillId="0" borderId="0" xfId="34">
      <alignment/>
      <protection/>
    </xf>
    <xf numFmtId="49" fontId="85" fillId="0" borderId="0" xfId="33" applyNumberFormat="1" applyFont="1" applyFill="1" applyAlignment="1">
      <alignment horizontal="center" vertical="center"/>
      <protection/>
    </xf>
    <xf numFmtId="180" fontId="82" fillId="0" borderId="0" xfId="33" applyNumberFormat="1" applyFont="1" applyFill="1" applyAlignment="1">
      <alignment horizontal="center" vertical="center"/>
      <protection/>
    </xf>
    <xf numFmtId="0" fontId="0" fillId="11" borderId="0" xfId="33" applyFont="1" applyFill="1" applyAlignment="1">
      <alignment horizontal="left" vertical="center"/>
      <protection/>
    </xf>
    <xf numFmtId="0" fontId="0" fillId="13" borderId="58" xfId="0" applyFill="1" applyBorder="1" applyAlignment="1" applyProtection="1">
      <alignment horizontal="center" vertical="center"/>
      <protection/>
    </xf>
    <xf numFmtId="0" fontId="79" fillId="0" borderId="25" xfId="0" applyFont="1" applyFill="1" applyBorder="1" applyAlignment="1" applyProtection="1">
      <alignment horizontal="center" vertical="center"/>
      <protection/>
    </xf>
    <xf numFmtId="0" fontId="85" fillId="0" borderId="0" xfId="33" applyFont="1" applyFill="1">
      <alignment vertical="center"/>
      <protection/>
    </xf>
    <xf numFmtId="0" fontId="0" fillId="11" borderId="0" xfId="33" applyFont="1" applyFill="1" applyAlignment="1">
      <alignment horizontal="left" vertical="center"/>
      <protection/>
    </xf>
    <xf numFmtId="10" fontId="63" fillId="0" borderId="0" xfId="33" applyNumberFormat="1" applyFont="1" applyFill="1" applyAlignment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11" borderId="19" xfId="0" applyFill="1" applyBorder="1" applyAlignment="1" applyProtection="1">
      <alignment horizontal="center" vertical="center"/>
      <protection locked="0"/>
    </xf>
    <xf numFmtId="0" fontId="0" fillId="13" borderId="16" xfId="0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/>
      <protection/>
    </xf>
    <xf numFmtId="0" fontId="0" fillId="33" borderId="60" xfId="0" applyFill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left" vertical="center" wrapText="1"/>
      <protection locked="0"/>
    </xf>
    <xf numFmtId="0" fontId="85" fillId="0" borderId="0" xfId="0" applyFont="1" applyAlignment="1">
      <alignment horizontal="left" vertical="center"/>
    </xf>
    <xf numFmtId="0" fontId="0" fillId="0" borderId="64" xfId="0" applyBorder="1" applyAlignment="1" applyProtection="1">
      <alignment horizontal="center" vertical="top" wrapText="1"/>
      <protection/>
    </xf>
    <xf numFmtId="0" fontId="0" fillId="0" borderId="65" xfId="0" applyBorder="1" applyAlignment="1" applyProtection="1">
      <alignment horizontal="center" vertical="top"/>
      <protection/>
    </xf>
    <xf numFmtId="0" fontId="0" fillId="0" borderId="66" xfId="0" applyBorder="1" applyAlignment="1" applyProtection="1">
      <alignment horizontal="center" vertical="top"/>
      <protection/>
    </xf>
    <xf numFmtId="0" fontId="0" fillId="0" borderId="64" xfId="0" applyBorder="1" applyAlignment="1" applyProtection="1">
      <alignment horizontal="center" vertical="top"/>
      <protection/>
    </xf>
    <xf numFmtId="0" fontId="0" fillId="0" borderId="67" xfId="0" applyBorder="1" applyAlignment="1" applyProtection="1">
      <alignment horizontal="center" vertical="top"/>
      <protection/>
    </xf>
    <xf numFmtId="0" fontId="0" fillId="0" borderId="68" xfId="0" applyBorder="1" applyAlignment="1" applyProtection="1">
      <alignment horizontal="center" vertical="top" wrapText="1"/>
      <protection/>
    </xf>
    <xf numFmtId="0" fontId="0" fillId="0" borderId="66" xfId="0" applyBorder="1" applyAlignment="1" applyProtection="1">
      <alignment horizontal="center" vertical="top" wrapText="1"/>
      <protection/>
    </xf>
    <xf numFmtId="0" fontId="0" fillId="0" borderId="65" xfId="0" applyBorder="1" applyAlignment="1" applyProtection="1">
      <alignment horizontal="center" vertical="top" wrapText="1"/>
      <protection/>
    </xf>
    <xf numFmtId="0" fontId="85" fillId="0" borderId="25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3" fillId="0" borderId="21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63" fillId="0" borderId="69" xfId="0" applyFont="1" applyBorder="1" applyAlignment="1" applyProtection="1">
      <alignment horizontal="center" vertical="center"/>
      <protection/>
    </xf>
    <xf numFmtId="0" fontId="63" fillId="0" borderId="70" xfId="0" applyFont="1" applyBorder="1" applyAlignment="1" applyProtection="1">
      <alignment horizontal="center" vertical="center"/>
      <protection/>
    </xf>
    <xf numFmtId="0" fontId="86" fillId="0" borderId="71" xfId="0" applyFont="1" applyBorder="1" applyAlignment="1" applyProtection="1">
      <alignment horizontal="center" vertical="center" wrapText="1"/>
      <protection/>
    </xf>
    <xf numFmtId="0" fontId="86" fillId="0" borderId="69" xfId="0" applyFont="1" applyBorder="1" applyAlignment="1" applyProtection="1">
      <alignment horizontal="center" vertical="center" wrapText="1"/>
      <protection/>
    </xf>
    <xf numFmtId="0" fontId="86" fillId="0" borderId="70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18" xfId="0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73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 wrapText="1"/>
      <protection/>
    </xf>
    <xf numFmtId="0" fontId="0" fillId="0" borderId="74" xfId="0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horizontal="center" vertical="top" wrapText="1"/>
      <protection/>
    </xf>
    <xf numFmtId="0" fontId="0" fillId="0" borderId="37" xfId="0" applyBorder="1" applyAlignment="1" applyProtection="1">
      <alignment horizontal="center" vertical="top" wrapText="1"/>
      <protection/>
    </xf>
    <xf numFmtId="0" fontId="63" fillId="0" borderId="22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top" wrapText="1"/>
      <protection/>
    </xf>
    <xf numFmtId="0" fontId="63" fillId="0" borderId="26" xfId="0" applyFont="1" applyBorder="1" applyAlignment="1" applyProtection="1">
      <alignment horizontal="center" vertical="center"/>
      <protection locked="0"/>
    </xf>
    <xf numFmtId="0" fontId="63" fillId="0" borderId="2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 vertical="top" wrapText="1"/>
      <protection/>
    </xf>
    <xf numFmtId="0" fontId="0" fillId="0" borderId="76" xfId="0" applyBorder="1" applyAlignment="1" applyProtection="1">
      <alignment horizontal="center" vertical="top" wrapText="1"/>
      <protection/>
    </xf>
    <xf numFmtId="0" fontId="85" fillId="0" borderId="71" xfId="0" applyFont="1" applyBorder="1" applyAlignment="1" applyProtection="1">
      <alignment horizontal="center" vertical="center" wrapText="1"/>
      <protection/>
    </xf>
    <xf numFmtId="0" fontId="85" fillId="0" borderId="69" xfId="0" applyFont="1" applyBorder="1" applyAlignment="1" applyProtection="1">
      <alignment horizontal="center" vertical="center"/>
      <protection/>
    </xf>
    <xf numFmtId="0" fontId="85" fillId="0" borderId="70" xfId="0" applyFont="1" applyBorder="1" applyAlignment="1" applyProtection="1">
      <alignment horizontal="center" vertical="center"/>
      <protection/>
    </xf>
    <xf numFmtId="0" fontId="82" fillId="0" borderId="0" xfId="33" applyFont="1" applyAlignment="1">
      <alignment horizontal="center" vertical="center"/>
      <protection/>
    </xf>
    <xf numFmtId="0" fontId="0" fillId="11" borderId="0" xfId="33" applyFill="1" applyAlignment="1">
      <alignment horizontal="left" vertical="center"/>
      <protection/>
    </xf>
    <xf numFmtId="0" fontId="9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3" xfId="0" applyFont="1" applyBorder="1" applyAlignment="1">
      <alignment/>
    </xf>
    <xf numFmtId="0" fontId="11" fillId="0" borderId="38" xfId="0" applyFont="1" applyBorder="1" applyAlignment="1">
      <alignment horizontal="center" vertical="distributed"/>
    </xf>
    <xf numFmtId="0" fontId="11" fillId="0" borderId="69" xfId="0" applyFont="1" applyBorder="1" applyAlignment="1">
      <alignment horizontal="center" vertical="distributed"/>
    </xf>
    <xf numFmtId="0" fontId="11" fillId="0" borderId="70" xfId="0" applyFont="1" applyBorder="1" applyAlignment="1">
      <alignment horizontal="center" vertical="distributed"/>
    </xf>
    <xf numFmtId="187" fontId="11" fillId="0" borderId="18" xfId="0" applyNumberFormat="1" applyFont="1" applyBorder="1" applyAlignment="1">
      <alignment horizontal="distributed" vertical="center"/>
    </xf>
    <xf numFmtId="187" fontId="11" fillId="0" borderId="20" xfId="0" applyNumberFormat="1" applyFont="1" applyBorder="1" applyAlignment="1">
      <alignment horizontal="distributed" vertical="center"/>
    </xf>
    <xf numFmtId="187" fontId="11" fillId="0" borderId="37" xfId="0" applyNumberFormat="1" applyFont="1" applyBorder="1" applyAlignment="1">
      <alignment horizontal="distributed" vertical="center"/>
    </xf>
    <xf numFmtId="187" fontId="12" fillId="0" borderId="18" xfId="0" applyNumberFormat="1" applyFont="1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11" fillId="0" borderId="26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87" fillId="0" borderId="38" xfId="0" applyFont="1" applyBorder="1" applyAlignment="1">
      <alignment horizontal="center"/>
    </xf>
    <xf numFmtId="0" fontId="87" fillId="0" borderId="69" xfId="0" applyFont="1" applyBorder="1" applyAlignment="1">
      <alignment horizontal="center"/>
    </xf>
    <xf numFmtId="0" fontId="11" fillId="0" borderId="25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187" fontId="11" fillId="0" borderId="73" xfId="0" applyNumberFormat="1" applyFont="1" applyBorder="1" applyAlignment="1">
      <alignment horizontal="distributed" vertical="center"/>
    </xf>
    <xf numFmtId="0" fontId="11" fillId="0" borderId="70" xfId="0" applyFont="1" applyBorder="1" applyAlignment="1">
      <alignment horizontal="distributed" vertical="center"/>
    </xf>
    <xf numFmtId="187" fontId="87" fillId="0" borderId="74" xfId="0" applyNumberFormat="1" applyFont="1" applyBorder="1" applyAlignment="1">
      <alignment horizontal="distributed" vertical="center"/>
    </xf>
    <xf numFmtId="187" fontId="87" fillId="0" borderId="37" xfId="0" applyNumberFormat="1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77" xfId="0" applyFont="1" applyBorder="1" applyAlignment="1">
      <alignment horizontal="left" vertical="top"/>
    </xf>
    <xf numFmtId="0" fontId="21" fillId="0" borderId="45" xfId="0" applyFont="1" applyBorder="1" applyAlignment="1">
      <alignment horizontal="left" vertical="top"/>
    </xf>
    <xf numFmtId="0" fontId="21" fillId="0" borderId="45" xfId="0" applyFont="1" applyBorder="1" applyAlignment="1">
      <alignment/>
    </xf>
    <xf numFmtId="0" fontId="21" fillId="0" borderId="78" xfId="0" applyFont="1" applyBorder="1" applyAlignment="1">
      <alignment horizontal="distributed" vertical="center"/>
    </xf>
    <xf numFmtId="0" fontId="21" fillId="0" borderId="79" xfId="0" applyFont="1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21" fillId="0" borderId="81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187" fontId="21" fillId="0" borderId="43" xfId="0" applyNumberFormat="1" applyFont="1" applyBorder="1" applyAlignment="1">
      <alignment horizontal="distributed" vertical="center"/>
    </xf>
    <xf numFmtId="187" fontId="21" fillId="0" borderId="51" xfId="0" applyNumberFormat="1" applyFont="1" applyBorder="1" applyAlignment="1">
      <alignment horizontal="distributed" vertical="center"/>
    </xf>
    <xf numFmtId="187" fontId="21" fillId="0" borderId="83" xfId="0" applyNumberFormat="1" applyFont="1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21" fillId="0" borderId="85" xfId="0" applyFont="1" applyBorder="1" applyAlignment="1">
      <alignment vertical="center"/>
    </xf>
    <xf numFmtId="0" fontId="21" fillId="0" borderId="86" xfId="0" applyFont="1" applyBorder="1" applyAlignment="1">
      <alignment vertical="center"/>
    </xf>
    <xf numFmtId="0" fontId="21" fillId="0" borderId="87" xfId="0" applyFont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0" fontId="21" fillId="0" borderId="53" xfId="0" applyFont="1" applyBorder="1" applyAlignment="1">
      <alignment vertical="center"/>
    </xf>
    <xf numFmtId="0" fontId="87" fillId="0" borderId="88" xfId="0" applyFont="1" applyBorder="1" applyAlignment="1">
      <alignment horizontal="distributed" vertical="center"/>
    </xf>
    <xf numFmtId="0" fontId="21" fillId="0" borderId="89" xfId="0" applyFont="1" applyBorder="1" applyAlignment="1">
      <alignment horizontal="distributed" vertical="center"/>
    </xf>
    <xf numFmtId="0" fontId="21" fillId="0" borderId="88" xfId="0" applyFont="1" applyBorder="1" applyAlignment="1">
      <alignment horizontal="distributed" vertical="center"/>
    </xf>
    <xf numFmtId="0" fontId="21" fillId="0" borderId="90" xfId="0" applyFont="1" applyBorder="1" applyAlignment="1">
      <alignment horizontal="distributed" vertical="center"/>
    </xf>
    <xf numFmtId="187" fontId="87" fillId="0" borderId="43" xfId="0" applyNumberFormat="1" applyFont="1" applyBorder="1" applyAlignment="1">
      <alignment horizontal="distributed" vertical="center"/>
    </xf>
    <xf numFmtId="187" fontId="21" fillId="0" borderId="52" xfId="0" applyNumberFormat="1" applyFont="1" applyBorder="1" applyAlignment="1">
      <alignment horizontal="distributed" vertical="center"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57150</xdr:rowOff>
    </xdr:from>
    <xdr:to>
      <xdr:col>1</xdr:col>
      <xdr:colOff>85725</xdr:colOff>
      <xdr:row>10</xdr:row>
      <xdr:rowOff>180975</xdr:rowOff>
    </xdr:to>
    <xdr:sp>
      <xdr:nvSpPr>
        <xdr:cNvPr id="1" name="矩形圖說文字 1"/>
        <xdr:cNvSpPr>
          <a:spLocks/>
        </xdr:cNvSpPr>
      </xdr:nvSpPr>
      <xdr:spPr>
        <a:xfrm>
          <a:off x="38100" y="1771650"/>
          <a:ext cx="981075" cy="657225"/>
        </a:xfrm>
        <a:prstGeom prst="wedgeRectCallout">
          <a:avLst>
            <a:gd name="adj1" fmla="val -13064"/>
            <a:gd name="adj2" fmla="val 180291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整月聘任填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</a:rPr>
            <a:t>，破月聘任填當月在職天數。</a:t>
          </a:r>
        </a:p>
      </xdr:txBody>
    </xdr:sp>
    <xdr:clientData/>
  </xdr:twoCellAnchor>
  <xdr:twoCellAnchor>
    <xdr:from>
      <xdr:col>1</xdr:col>
      <xdr:colOff>571500</xdr:colOff>
      <xdr:row>8</xdr:row>
      <xdr:rowOff>47625</xdr:rowOff>
    </xdr:from>
    <xdr:to>
      <xdr:col>2</xdr:col>
      <xdr:colOff>47625</xdr:colOff>
      <xdr:row>10</xdr:row>
      <xdr:rowOff>152400</xdr:rowOff>
    </xdr:to>
    <xdr:sp>
      <xdr:nvSpPr>
        <xdr:cNvPr id="2" name="矩形圖說文字 2"/>
        <xdr:cNvSpPr>
          <a:spLocks/>
        </xdr:cNvSpPr>
      </xdr:nvSpPr>
      <xdr:spPr>
        <a:xfrm>
          <a:off x="1504950" y="1762125"/>
          <a:ext cx="781050" cy="638175"/>
        </a:xfrm>
        <a:prstGeom prst="wedgeRectCallout">
          <a:avLst>
            <a:gd name="adj1" fmla="val -31810"/>
            <a:gd name="adj2" fmla="val 190856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工作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</a:rPr>
            <a:t>天的薪資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13</xdr:row>
      <xdr:rowOff>9525</xdr:rowOff>
    </xdr:from>
    <xdr:to>
      <xdr:col>3</xdr:col>
      <xdr:colOff>180975</xdr:colOff>
      <xdr:row>15</xdr:row>
      <xdr:rowOff>66675</xdr:rowOff>
    </xdr:to>
    <xdr:sp>
      <xdr:nvSpPr>
        <xdr:cNvPr id="1" name="矩形圖說文字 1"/>
        <xdr:cNvSpPr>
          <a:spLocks/>
        </xdr:cNvSpPr>
      </xdr:nvSpPr>
      <xdr:spPr>
        <a:xfrm>
          <a:off x="2447925" y="3667125"/>
          <a:ext cx="1009650" cy="476250"/>
        </a:xfrm>
        <a:prstGeom prst="wedgeRectCallout">
          <a:avLst>
            <a:gd name="adj1" fmla="val -85365"/>
            <a:gd name="adj2" fmla="val 21999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第二列輸入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原薪資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</a:rPr>
            <a:t>兼辦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2</xdr:col>
      <xdr:colOff>209550</xdr:colOff>
      <xdr:row>11</xdr:row>
      <xdr:rowOff>323850</xdr:rowOff>
    </xdr:from>
    <xdr:to>
      <xdr:col>3</xdr:col>
      <xdr:colOff>114300</xdr:colOff>
      <xdr:row>12</xdr:row>
      <xdr:rowOff>390525</xdr:rowOff>
    </xdr:to>
    <xdr:sp>
      <xdr:nvSpPr>
        <xdr:cNvPr id="2" name="矩形圖說文字 2"/>
        <xdr:cNvSpPr>
          <a:spLocks/>
        </xdr:cNvSpPr>
      </xdr:nvSpPr>
      <xdr:spPr>
        <a:xfrm>
          <a:off x="2447925" y="3114675"/>
          <a:ext cx="942975" cy="514350"/>
        </a:xfrm>
        <a:prstGeom prst="wedgeRectCallout">
          <a:avLst>
            <a:gd name="adj1" fmla="val -87365"/>
            <a:gd name="adj2" fmla="val 66782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第一列輸入原薪資</a:t>
          </a:r>
        </a:p>
      </xdr:txBody>
    </xdr:sp>
    <xdr:clientData/>
  </xdr:twoCellAnchor>
  <xdr:twoCellAnchor>
    <xdr:from>
      <xdr:col>4</xdr:col>
      <xdr:colOff>342900</xdr:colOff>
      <xdr:row>13</xdr:row>
      <xdr:rowOff>190500</xdr:rowOff>
    </xdr:from>
    <xdr:to>
      <xdr:col>5</xdr:col>
      <xdr:colOff>495300</xdr:colOff>
      <xdr:row>16</xdr:row>
      <xdr:rowOff>38100</xdr:rowOff>
    </xdr:to>
    <xdr:sp>
      <xdr:nvSpPr>
        <xdr:cNvPr id="3" name="矩形圖說文字 1"/>
        <xdr:cNvSpPr>
          <a:spLocks/>
        </xdr:cNvSpPr>
      </xdr:nvSpPr>
      <xdr:spPr>
        <a:xfrm>
          <a:off x="4657725" y="3848100"/>
          <a:ext cx="1009650" cy="476250"/>
        </a:xfrm>
        <a:prstGeom prst="wedgeRectCallout">
          <a:avLst>
            <a:gd name="adj1" fmla="val 79726"/>
            <a:gd name="adj2" fmla="val 26000"/>
          </a:avLst>
        </a:prstGeom>
        <a:gradFill rotWithShape="1">
          <a:gsLst>
            <a:gs pos="0">
              <a:srgbClr val="F7BDA4"/>
            </a:gs>
            <a:gs pos="50000">
              <a:srgbClr val="F5B195"/>
            </a:gs>
            <a:gs pos="100000">
              <a:srgbClr val="F8A581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兼辦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
</a:t>
          </a:r>
          <a:r>
            <a:rPr lang="en-US" cap="none" sz="1000" b="0" i="0" u="none" baseline="0">
              <a:solidFill>
                <a:srgbClr val="000000"/>
              </a:solidFill>
            </a:rPr>
            <a:t>的勞健保費用</a:t>
          </a:r>
        </a:p>
      </xdr:txBody>
    </xdr:sp>
    <xdr:clientData/>
  </xdr:twoCellAnchor>
  <xdr:twoCellAnchor>
    <xdr:from>
      <xdr:col>4</xdr:col>
      <xdr:colOff>352425</xdr:colOff>
      <xdr:row>12</xdr:row>
      <xdr:rowOff>76200</xdr:rowOff>
    </xdr:from>
    <xdr:to>
      <xdr:col>5</xdr:col>
      <xdr:colOff>504825</xdr:colOff>
      <xdr:row>13</xdr:row>
      <xdr:rowOff>133350</xdr:rowOff>
    </xdr:to>
    <xdr:sp>
      <xdr:nvSpPr>
        <xdr:cNvPr id="4" name="矩形圖說文字 1"/>
        <xdr:cNvSpPr>
          <a:spLocks/>
        </xdr:cNvSpPr>
      </xdr:nvSpPr>
      <xdr:spPr>
        <a:xfrm>
          <a:off x="4667250" y="3314700"/>
          <a:ext cx="1009650" cy="476250"/>
        </a:xfrm>
        <a:prstGeom prst="wedgeRectCallout">
          <a:avLst>
            <a:gd name="adj1" fmla="val 77837"/>
            <a:gd name="adj2" fmla="val 38000"/>
          </a:avLst>
        </a:prstGeom>
        <a:gradFill rotWithShape="1">
          <a:gsLst>
            <a:gs pos="0">
              <a:srgbClr val="F7BDA4"/>
            </a:gs>
            <a:gs pos="50000">
              <a:srgbClr val="F5B195"/>
            </a:gs>
            <a:gs pos="100000">
              <a:srgbClr val="F8A581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的勞健保費用</a:t>
          </a:r>
        </a:p>
      </xdr:txBody>
    </xdr:sp>
    <xdr:clientData/>
  </xdr:twoCellAnchor>
  <xdr:twoCellAnchor>
    <xdr:from>
      <xdr:col>2</xdr:col>
      <xdr:colOff>219075</xdr:colOff>
      <xdr:row>15</xdr:row>
      <xdr:rowOff>133350</xdr:rowOff>
    </xdr:from>
    <xdr:to>
      <xdr:col>3</xdr:col>
      <xdr:colOff>542925</xdr:colOff>
      <xdr:row>17</xdr:row>
      <xdr:rowOff>190500</xdr:rowOff>
    </xdr:to>
    <xdr:sp>
      <xdr:nvSpPr>
        <xdr:cNvPr id="5" name="矩形圖說文字 1"/>
        <xdr:cNvSpPr>
          <a:spLocks/>
        </xdr:cNvSpPr>
      </xdr:nvSpPr>
      <xdr:spPr>
        <a:xfrm>
          <a:off x="2457450" y="4210050"/>
          <a:ext cx="1362075" cy="476250"/>
        </a:xfrm>
        <a:prstGeom prst="wedgeRectCallout">
          <a:avLst>
            <a:gd name="adj1" fmla="val -78277"/>
            <a:gd name="adj2" fmla="val -9999"/>
          </a:avLst>
        </a:prstGeom>
        <a:gradFill rotWithShape="1">
          <a:gsLst>
            <a:gs pos="0">
              <a:srgbClr val="B1CBE9"/>
            </a:gs>
            <a:gs pos="50000">
              <a:srgbClr val="A3C1E5"/>
            </a:gs>
            <a:gs pos="100000">
              <a:srgbClr val="92B9E4"/>
            </a:gs>
          </a:gsLst>
          <a:lin ang="5400000" scaled="1"/>
        </a:gradFill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第四列輸入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原薪資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</a:rPr>
            <a:t>兼辦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1+</a:t>
          </a:r>
          <a:r>
            <a:rPr lang="en-US" cap="none" sz="1000" b="0" i="0" u="none" baseline="0">
              <a:solidFill>
                <a:srgbClr val="000000"/>
              </a:solidFill>
            </a:rPr>
            <a:t>兼辦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333375</xdr:colOff>
      <xdr:row>16</xdr:row>
      <xdr:rowOff>104775</xdr:rowOff>
    </xdr:from>
    <xdr:to>
      <xdr:col>5</xdr:col>
      <xdr:colOff>485775</xdr:colOff>
      <xdr:row>18</xdr:row>
      <xdr:rowOff>161925</xdr:rowOff>
    </xdr:to>
    <xdr:sp>
      <xdr:nvSpPr>
        <xdr:cNvPr id="6" name="矩形圖說文字 1"/>
        <xdr:cNvSpPr>
          <a:spLocks/>
        </xdr:cNvSpPr>
      </xdr:nvSpPr>
      <xdr:spPr>
        <a:xfrm>
          <a:off x="4648200" y="4391025"/>
          <a:ext cx="1009650" cy="476250"/>
        </a:xfrm>
        <a:prstGeom prst="wedgeRectCallout">
          <a:avLst>
            <a:gd name="adj1" fmla="val 80671"/>
            <a:gd name="adj2" fmla="val -2000"/>
          </a:avLst>
        </a:prstGeom>
        <a:gradFill rotWithShape="1">
          <a:gsLst>
            <a:gs pos="0">
              <a:srgbClr val="F7BDA4"/>
            </a:gs>
            <a:gs pos="50000">
              <a:srgbClr val="F5B195"/>
            </a:gs>
            <a:gs pos="100000">
              <a:srgbClr val="F8A581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兼辦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
</a:t>
          </a:r>
          <a:r>
            <a:rPr lang="en-US" cap="none" sz="1000" b="0" i="0" u="none" baseline="0">
              <a:solidFill>
                <a:srgbClr val="000000"/>
              </a:solidFill>
            </a:rPr>
            <a:t>的勞健保費用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20</xdr:row>
      <xdr:rowOff>85725</xdr:rowOff>
    </xdr:from>
    <xdr:to>
      <xdr:col>21</xdr:col>
      <xdr:colOff>533400</xdr:colOff>
      <xdr:row>25</xdr:row>
      <xdr:rowOff>57150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0287000" y="4276725"/>
          <a:ext cx="48387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113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日起配合基本工資調整，第一級調整為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27,470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 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113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日起調整平均眷口數為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0.56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人，投保單位負擔金額含本人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        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及平均眷屬人數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0.56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1.56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   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日起，投保金額最高一級調整為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219,500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   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自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日起費率調整為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5.17%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476250" cy="161925"/>
    <xdr:sp>
      <xdr:nvSpPr>
        <xdr:cNvPr id="3" name="Text Box 3"/>
        <xdr:cNvSpPr txBox="1">
          <a:spLocks noChangeArrowheads="1"/>
        </xdr:cNvSpPr>
      </xdr:nvSpPr>
      <xdr:spPr>
        <a:xfrm>
          <a:off x="0" y="8001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8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9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476250" cy="161925"/>
    <xdr:sp>
      <xdr:nvSpPr>
        <xdr:cNvPr id="10" name="Text Box 3"/>
        <xdr:cNvSpPr txBox="1">
          <a:spLocks noChangeArrowheads="1"/>
        </xdr:cNvSpPr>
      </xdr:nvSpPr>
      <xdr:spPr>
        <a:xfrm>
          <a:off x="0" y="8001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9525</xdr:colOff>
      <xdr:row>36</xdr:row>
      <xdr:rowOff>19050</xdr:rowOff>
    </xdr:from>
    <xdr:to>
      <xdr:col>1</xdr:col>
      <xdr:colOff>9525</xdr:colOff>
      <xdr:row>39</xdr:row>
      <xdr:rowOff>0</xdr:rowOff>
    </xdr:to>
    <xdr:sp>
      <xdr:nvSpPr>
        <xdr:cNvPr id="11" name="Line 4"/>
        <xdr:cNvSpPr>
          <a:spLocks/>
        </xdr:cNvSpPr>
      </xdr:nvSpPr>
      <xdr:spPr>
        <a:xfrm>
          <a:off x="9525" y="5019675"/>
          <a:ext cx="6762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61925"/>
    <xdr:sp>
      <xdr:nvSpPr>
        <xdr:cNvPr id="12" name="Text Box 5"/>
        <xdr:cNvSpPr txBox="1">
          <a:spLocks noChangeArrowheads="1"/>
        </xdr:cNvSpPr>
      </xdr:nvSpPr>
      <xdr:spPr>
        <a:xfrm>
          <a:off x="190500" y="50101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13" name="Text Box 6"/>
        <xdr:cNvSpPr txBox="1">
          <a:spLocks noChangeArrowheads="1"/>
        </xdr:cNvSpPr>
      </xdr:nvSpPr>
      <xdr:spPr>
        <a:xfrm>
          <a:off x="0" y="5305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14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twoCellAnchor>
    <xdr:from>
      <xdr:col>0</xdr:col>
      <xdr:colOff>0</xdr:colOff>
      <xdr:row>69</xdr:row>
      <xdr:rowOff>38100</xdr:rowOff>
    </xdr:from>
    <xdr:to>
      <xdr:col>28</xdr:col>
      <xdr:colOff>438150</xdr:colOff>
      <xdr:row>75</xdr:row>
      <xdr:rowOff>180975</xdr:rowOff>
    </xdr:to>
    <xdr:sp>
      <xdr:nvSpPr>
        <xdr:cNvPr id="15" name="文字方塊 16"/>
        <xdr:cNvSpPr txBox="1">
          <a:spLocks noChangeArrowheads="1"/>
        </xdr:cNvSpPr>
      </xdr:nvSpPr>
      <xdr:spPr>
        <a:xfrm>
          <a:off x="0" y="9496425"/>
          <a:ext cx="137160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款規定之被保險人同時符合就業保險法第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條規定者，適用本表負擔保險費。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11.5%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調整為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，適用就業保險法之勞工保險被保險人，其勞工保險普通事故保險費率依該法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項規定調降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，就業保險費率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勞動保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1120077361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一般單位保險費分擔金額表查詢，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或利用便民服務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勞保、就保、職保個人保險費試算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下查詢。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676275" cy="619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76250" cy="161925"/>
    <xdr:sp>
      <xdr:nvSpPr>
        <xdr:cNvPr id="3" name="Text Box 3"/>
        <xdr:cNvSpPr txBox="1">
          <a:spLocks noChangeArrowheads="1"/>
        </xdr:cNvSpPr>
      </xdr:nvSpPr>
      <xdr:spPr>
        <a:xfrm>
          <a:off x="0" y="9906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191125"/>
          <a:ext cx="685800" cy="609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85775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191125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6" name="Text Box 6"/>
        <xdr:cNvSpPr txBox="1">
          <a:spLocks noChangeArrowheads="1"/>
        </xdr:cNvSpPr>
      </xdr:nvSpPr>
      <xdr:spPr>
        <a:xfrm>
          <a:off x="0" y="56388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7" name="Line 1"/>
        <xdr:cNvSpPr>
          <a:spLocks/>
        </xdr:cNvSpPr>
      </xdr:nvSpPr>
      <xdr:spPr>
        <a:xfrm>
          <a:off x="9525" y="533400"/>
          <a:ext cx="676275" cy="619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323850"/>
    <xdr:sp>
      <xdr:nvSpPr>
        <xdr:cNvPr id="8" name="Text Box 2"/>
        <xdr:cNvSpPr txBox="1">
          <a:spLocks noChangeArrowheads="1"/>
        </xdr:cNvSpPr>
      </xdr:nvSpPr>
      <xdr:spPr>
        <a:xfrm>
          <a:off x="200025" y="533400"/>
          <a:ext cx="561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76250" cy="161925"/>
    <xdr:sp>
      <xdr:nvSpPr>
        <xdr:cNvPr id="9" name="Text Box 3"/>
        <xdr:cNvSpPr txBox="1">
          <a:spLocks noChangeArrowheads="1"/>
        </xdr:cNvSpPr>
      </xdr:nvSpPr>
      <xdr:spPr>
        <a:xfrm>
          <a:off x="0" y="9906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39</xdr:row>
      <xdr:rowOff>9525</xdr:rowOff>
    </xdr:to>
    <xdr:sp>
      <xdr:nvSpPr>
        <xdr:cNvPr id="10" name="Line 4"/>
        <xdr:cNvSpPr>
          <a:spLocks/>
        </xdr:cNvSpPr>
      </xdr:nvSpPr>
      <xdr:spPr>
        <a:xfrm>
          <a:off x="0" y="5191125"/>
          <a:ext cx="685800" cy="609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85775" cy="314325"/>
    <xdr:sp>
      <xdr:nvSpPr>
        <xdr:cNvPr id="11" name="Text Box 5"/>
        <xdr:cNvSpPr txBox="1">
          <a:spLocks noChangeArrowheads="1"/>
        </xdr:cNvSpPr>
      </xdr:nvSpPr>
      <xdr:spPr>
        <a:xfrm>
          <a:off x="190500" y="5191125"/>
          <a:ext cx="485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12" name="Text Box 6"/>
        <xdr:cNvSpPr txBox="1">
          <a:spLocks noChangeArrowheads="1"/>
        </xdr:cNvSpPr>
      </xdr:nvSpPr>
      <xdr:spPr>
        <a:xfrm>
          <a:off x="0" y="56388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69</xdr:row>
      <xdr:rowOff>28575</xdr:rowOff>
    </xdr:from>
    <xdr:to>
      <xdr:col>28</xdr:col>
      <xdr:colOff>285750</xdr:colOff>
      <xdr:row>75</xdr:row>
      <xdr:rowOff>95250</xdr:rowOff>
    </xdr:to>
    <xdr:sp>
      <xdr:nvSpPr>
        <xdr:cNvPr id="13" name="文字方塊 14"/>
        <xdr:cNvSpPr txBox="1">
          <a:spLocks noChangeArrowheads="1"/>
        </xdr:cNvSpPr>
      </xdr:nvSpPr>
      <xdr:spPr>
        <a:xfrm>
          <a:off x="0" y="9820275"/>
          <a:ext cx="13563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勞工保險條例第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款及第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條第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項第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款至第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款規定之被保險人，但不適用就業保險者，適用本表負擔保險費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勞工保險普通事故保險費率自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日起由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11.5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％調整為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％，非適用就業保險法之勞工保險被保險人，其勞工普通事故保險費率依行政院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91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日院臺勞字第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0910061906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號函規定調降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，亦即表列保險費金額係依現行勞工保險普通事故保險費率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，按被保險人負擔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，投保單位負擔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70%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之比例計算。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本表投保薪資等級金額錄自勞動部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日勞動保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字第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1120077361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號令修正發布之「勞工保險投保薪資分級表」。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有關被保險人與投保單位應負擔之勞工保險普通事故保險費、職業災害保險費及就業保險費詳細金額，請利用本局網站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(www.bli.gov.tw)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首頁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大家常用的服務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常用書表下載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保險費分擔表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一般單位保險費分擔金額表查詢，或利用便民服務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簡易試算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8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勞保、就保、職保個人保險費試算項下查詢。</a:t>
          </a:r>
          <a:r>
            <a:rPr lang="en-US" cap="none" sz="8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i.gov.tw/0014162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i.gov.tw/0014162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8"/>
  <sheetViews>
    <sheetView zoomScalePageLayoutView="0" workbookViewId="0" topLeftCell="A1">
      <selection activeCell="H15" sqref="H15"/>
    </sheetView>
  </sheetViews>
  <sheetFormatPr defaultColWidth="9.00390625" defaultRowHeight="15.75"/>
  <cols>
    <col min="1" max="1" width="11.375" style="6" customWidth="1"/>
    <col min="2" max="2" width="8.875" style="6" customWidth="1"/>
    <col min="3" max="3" width="17.125" style="6" customWidth="1"/>
    <col min="4" max="5" width="13.625" style="6" customWidth="1"/>
    <col min="6" max="6" width="11.25390625" style="6" customWidth="1"/>
    <col min="7" max="7" width="9.50390625" style="6" customWidth="1"/>
    <col min="8" max="8" width="9.00390625" style="1" customWidth="1"/>
    <col min="9" max="9" width="10.00390625" style="1" customWidth="1"/>
    <col min="10" max="10" width="9.00390625" style="1" customWidth="1"/>
    <col min="11" max="11" width="10.875" style="1" customWidth="1"/>
    <col min="12" max="12" width="10.75390625" style="1" customWidth="1"/>
    <col min="13" max="13" width="9.50390625" style="1" customWidth="1"/>
    <col min="14" max="14" width="10.875" style="1" bestFit="1" customWidth="1"/>
    <col min="15" max="15" width="10.875" style="1" customWidth="1"/>
    <col min="16" max="18" width="7.875" style="1" customWidth="1"/>
    <col min="19" max="19" width="9.00390625" style="1" customWidth="1"/>
    <col min="20" max="16384" width="9.00390625" style="1" customWidth="1"/>
  </cols>
  <sheetData>
    <row r="1" spans="1:19" ht="31.5" customHeight="1">
      <c r="A1" s="247" t="s">
        <v>34</v>
      </c>
      <c r="B1" s="248"/>
      <c r="C1" s="249"/>
      <c r="D1" s="250" t="s">
        <v>33</v>
      </c>
      <c r="E1" s="250"/>
      <c r="F1" s="250"/>
      <c r="G1" s="250"/>
      <c r="H1" s="250"/>
      <c r="I1" s="250"/>
      <c r="J1" s="250"/>
      <c r="K1" s="250"/>
      <c r="L1" s="250"/>
      <c r="M1" s="251"/>
      <c r="N1" s="252" t="s">
        <v>76</v>
      </c>
      <c r="O1" s="253"/>
      <c r="P1" s="253"/>
      <c r="Q1" s="253"/>
      <c r="R1" s="253"/>
      <c r="S1" s="254"/>
    </row>
    <row r="2" spans="1:19" ht="35.25" customHeight="1" thickBot="1">
      <c r="A2" s="255" t="s">
        <v>18</v>
      </c>
      <c r="B2" s="256"/>
      <c r="C2" s="257"/>
      <c r="D2" s="243" t="s">
        <v>74</v>
      </c>
      <c r="E2" s="243"/>
      <c r="F2" s="243"/>
      <c r="G2" s="242"/>
      <c r="H2" s="236" t="s">
        <v>5</v>
      </c>
      <c r="I2" s="237"/>
      <c r="J2" s="237"/>
      <c r="K2" s="238"/>
      <c r="L2" s="239" t="s">
        <v>8</v>
      </c>
      <c r="M2" s="240"/>
      <c r="N2" s="241" t="s">
        <v>65</v>
      </c>
      <c r="O2" s="242"/>
      <c r="P2" s="236" t="s">
        <v>12</v>
      </c>
      <c r="Q2" s="237"/>
      <c r="R2" s="243" t="s">
        <v>13</v>
      </c>
      <c r="S2" s="240"/>
    </row>
    <row r="3" spans="1:19" ht="61.5" customHeight="1" thickBot="1">
      <c r="A3" s="90" t="s">
        <v>110</v>
      </c>
      <c r="B3" s="91" t="s">
        <v>108</v>
      </c>
      <c r="C3" s="91" t="s">
        <v>109</v>
      </c>
      <c r="D3" s="92" t="s">
        <v>38</v>
      </c>
      <c r="E3" s="92" t="s">
        <v>111</v>
      </c>
      <c r="F3" s="92" t="s">
        <v>4</v>
      </c>
      <c r="G3" s="93" t="s">
        <v>9</v>
      </c>
      <c r="H3" s="94" t="s">
        <v>0</v>
      </c>
      <c r="I3" s="95" t="s">
        <v>106</v>
      </c>
      <c r="J3" s="96" t="s">
        <v>1</v>
      </c>
      <c r="K3" s="97" t="s">
        <v>2</v>
      </c>
      <c r="L3" s="98" t="s">
        <v>3</v>
      </c>
      <c r="M3" s="91" t="s">
        <v>70</v>
      </c>
      <c r="N3" s="99" t="s">
        <v>66</v>
      </c>
      <c r="O3" s="100" t="s">
        <v>3</v>
      </c>
      <c r="P3" s="101" t="s">
        <v>11</v>
      </c>
      <c r="Q3" s="96" t="s">
        <v>71</v>
      </c>
      <c r="R3" s="101" t="s">
        <v>11</v>
      </c>
      <c r="S3" s="102" t="s">
        <v>71</v>
      </c>
    </row>
    <row r="4" spans="1:19" ht="16.5">
      <c r="A4" s="106">
        <v>1</v>
      </c>
      <c r="B4" s="106">
        <v>183</v>
      </c>
      <c r="C4" s="107">
        <f>B4*47</f>
        <v>8601</v>
      </c>
      <c r="D4" s="108">
        <f>VLOOKUP(C4,'113級距'!A$10:C$37,3,TRUE)</f>
        <v>11100</v>
      </c>
      <c r="E4" s="108">
        <f>VLOOKUP(C4,'113級距'!$J$23:$L$47,3,TRUE)</f>
        <v>27470</v>
      </c>
      <c r="F4" s="108">
        <f>VLOOKUP(C4,'113級距'!D$3:F$64,3,TRUE)</f>
        <v>8700</v>
      </c>
      <c r="G4" s="108">
        <f>VLOOKUP(C4,'113級距'!G$20:I$69,3,TRUE)</f>
        <v>27470</v>
      </c>
      <c r="H4" s="109">
        <f>ROUND(D4*'113級距'!$P$6*0.7*A4/30,0)+ROUND(D4*'113級距'!$P$7*0.7*A4/30,0)</f>
        <v>31</v>
      </c>
      <c r="I4" s="244" t="s">
        <v>107</v>
      </c>
      <c r="J4" s="110">
        <f>ROUND(F4*'113級距'!$P$2*A4/30,0)</f>
        <v>17</v>
      </c>
      <c r="K4" s="217">
        <f>ROUND(E4*'113級距'!$P$4*A4/30,0)</f>
        <v>1</v>
      </c>
      <c r="L4" s="109">
        <f>ROUND(D4*'113級距'!$P$6*0.2*A4/30,0)+ROUND(D4*'113級距'!$P$7*0.2*A4/30,0)</f>
        <v>9</v>
      </c>
      <c r="M4" s="110">
        <v>0</v>
      </c>
      <c r="N4" s="109">
        <f>ROUND(D4*'113級距'!$P$6*0.7*A4/30,0)</f>
        <v>28</v>
      </c>
      <c r="O4" s="109">
        <f>ROUND(D4*'113級距'!$P$6*0.2*A4/30,0)</f>
        <v>8</v>
      </c>
      <c r="P4" s="108">
        <f>ROUND(D4*'113級距'!$P$6*0.2*A4/30*0.25,0)+ROUND(D4*'113級距'!$P$7*0.2*A4/30*0.25,0)</f>
        <v>2</v>
      </c>
      <c r="Q4" s="110">
        <f>ROUND(L4-P4,0)</f>
        <v>7</v>
      </c>
      <c r="R4" s="108">
        <f>ROUND(D4*'113級距'!$P$6*0.2*A4/30*0.5,0)+ROUND(D4*'113級距'!$P$7*0.2*A4/30*0.5,0)</f>
        <v>4</v>
      </c>
      <c r="S4" s="111">
        <f aca="true" t="shared" si="0" ref="S4:S33">ROUND(L4-R4,0)</f>
        <v>5</v>
      </c>
    </row>
    <row r="5" spans="1:19" ht="16.5">
      <c r="A5" s="112">
        <v>2</v>
      </c>
      <c r="B5" s="112">
        <v>183</v>
      </c>
      <c r="C5" s="103">
        <f>B5*47</f>
        <v>8601</v>
      </c>
      <c r="D5" s="104">
        <f>VLOOKUP(C5,'113級距'!A$10:C$37,3,TRUE)</f>
        <v>11100</v>
      </c>
      <c r="E5" s="104">
        <f>VLOOKUP(C5,'113級距'!$J$23:$L$47,3,TRUE)</f>
        <v>27470</v>
      </c>
      <c r="F5" s="104">
        <f>VLOOKUP(C5,'113級距'!D$3:F$64,3,TRUE)</f>
        <v>8700</v>
      </c>
      <c r="G5" s="104">
        <f>VLOOKUP(C5,'113級距'!G$20:I$69,3,TRUE)</f>
        <v>27470</v>
      </c>
      <c r="H5" s="105">
        <f>ROUND(D5*'113級距'!$P$6*0.7*A5/30,0)+ROUND(D5*'113級距'!$P$7*0.7*A5/30,0)</f>
        <v>62</v>
      </c>
      <c r="I5" s="245"/>
      <c r="J5" s="120">
        <f>ROUND(F5*'113級距'!$P$2*A5/30,0)</f>
        <v>35</v>
      </c>
      <c r="K5" s="120">
        <f>ROUND(E5*'113級距'!$P$4*A5/30,0)</f>
        <v>2</v>
      </c>
      <c r="L5" s="105">
        <f>ROUND(D5*'113級距'!$P$6*0.2*A5/30,0)+ROUND(D5*'113級距'!$P$7*0.2*A5/30,0)</f>
        <v>17</v>
      </c>
      <c r="M5" s="120">
        <v>0</v>
      </c>
      <c r="N5" s="105">
        <f>ROUND(D5*'113級距'!$P$6*0.7*A5/30,0)</f>
        <v>57</v>
      </c>
      <c r="O5" s="105">
        <f>ROUND(D5*'113級距'!$P$6*0.2*A5/30,0)</f>
        <v>16</v>
      </c>
      <c r="P5" s="104">
        <f>ROUND(D5*'113級距'!$P$6*0.2*A5/30*0.25,0)+ROUND(D5*'113級距'!$P$7*0.2*A5/30*0.25,0)</f>
        <v>4</v>
      </c>
      <c r="Q5" s="120">
        <f aca="true" t="shared" si="1" ref="Q5:Q33">ROUND(L5-P5,0)</f>
        <v>13</v>
      </c>
      <c r="R5" s="104">
        <f>ROUND(D5*'113級距'!$P$6*0.2*A5/30*0.5,0)+ROUND(D5*'113級距'!$P$7*0.2*A5/30*0.5,0)</f>
        <v>9</v>
      </c>
      <c r="S5" s="113">
        <f t="shared" si="0"/>
        <v>8</v>
      </c>
    </row>
    <row r="6" spans="1:19" ht="16.5">
      <c r="A6" s="112">
        <v>3</v>
      </c>
      <c r="B6" s="112">
        <v>183</v>
      </c>
      <c r="C6" s="103">
        <f aca="true" t="shared" si="2" ref="C6:C32">B6*47</f>
        <v>8601</v>
      </c>
      <c r="D6" s="104">
        <f>VLOOKUP(C6,'113級距'!A$10:C$37,3,TRUE)</f>
        <v>11100</v>
      </c>
      <c r="E6" s="104">
        <f>VLOOKUP(C6,'113級距'!$J$23:$L$47,3,TRUE)</f>
        <v>27470</v>
      </c>
      <c r="F6" s="104">
        <f>VLOOKUP(C6,'113級距'!D$3:F$64,3,TRUE)</f>
        <v>8700</v>
      </c>
      <c r="G6" s="104">
        <f>VLOOKUP(C6,'113級距'!G$20:I$69,3,TRUE)</f>
        <v>27470</v>
      </c>
      <c r="H6" s="105">
        <f>ROUND(D6*'113級距'!$P$6*0.7*A6/30,0)+ROUND(D6*'113級距'!$P$7*0.7*A6/30,0)</f>
        <v>93</v>
      </c>
      <c r="I6" s="245"/>
      <c r="J6" s="120">
        <f>ROUND(F6*'113級距'!$P$2*A6/30,0)</f>
        <v>52</v>
      </c>
      <c r="K6" s="152">
        <f>ROUND(E6*'113級距'!$P$4*A6/30,0)</f>
        <v>3</v>
      </c>
      <c r="L6" s="105">
        <f>ROUND(D6*'113級距'!$P$6*0.2*A6/30,0)+ROUND(D6*'113級距'!$P$7*0.2*A6/30,0)</f>
        <v>26</v>
      </c>
      <c r="M6" s="120">
        <v>0</v>
      </c>
      <c r="N6" s="105">
        <f>ROUND(D6*'113級距'!$P$6*0.7*A6/30,0)</f>
        <v>85</v>
      </c>
      <c r="O6" s="105">
        <f>ROUND(D6*'113級距'!$P$6*0.2*A6/30,0)</f>
        <v>24</v>
      </c>
      <c r="P6" s="104">
        <f>ROUND(D6*'113級距'!$P$6*0.2*A6/30*0.25,0)+ROUND(D6*'113級距'!$P$7*0.2*A6/30*0.25,0)</f>
        <v>7</v>
      </c>
      <c r="Q6" s="120">
        <f t="shared" si="1"/>
        <v>19</v>
      </c>
      <c r="R6" s="104">
        <f>ROUND(D6*'113級距'!$P$6*0.2*A6/30*0.5,0)+ROUND(D6*'113級距'!$P$7*0.2*A6/30*0.5,0)</f>
        <v>13</v>
      </c>
      <c r="S6" s="113">
        <f t="shared" si="0"/>
        <v>13</v>
      </c>
    </row>
    <row r="7" spans="1:19" ht="16.5">
      <c r="A7" s="112">
        <v>4</v>
      </c>
      <c r="B7" s="112">
        <v>183</v>
      </c>
      <c r="C7" s="103">
        <f t="shared" si="2"/>
        <v>8601</v>
      </c>
      <c r="D7" s="104">
        <f>VLOOKUP(C7,'113級距'!A$10:C$37,3,TRUE)</f>
        <v>11100</v>
      </c>
      <c r="E7" s="104">
        <f>VLOOKUP(C7,'113級距'!$J$23:$L$47,3,TRUE)</f>
        <v>27470</v>
      </c>
      <c r="F7" s="104">
        <f>VLOOKUP(C7,'113級距'!D$3:F$64,3,TRUE)</f>
        <v>8700</v>
      </c>
      <c r="G7" s="104">
        <f>VLOOKUP(C7,'113級距'!G$20:I$69,3,TRUE)</f>
        <v>27470</v>
      </c>
      <c r="H7" s="105">
        <f>ROUND(D7*'113級距'!$P$6*0.7*A7/30,0)+ROUND(D7*'113級距'!$P$7*0.7*A7/30,0)</f>
        <v>124</v>
      </c>
      <c r="I7" s="245"/>
      <c r="J7" s="120">
        <f>ROUND(F7*'113級距'!$P$2*A7/30,0)</f>
        <v>70</v>
      </c>
      <c r="K7" s="152">
        <f>ROUND(E7*'113級距'!$P$4*A7/30,0)</f>
        <v>4</v>
      </c>
      <c r="L7" s="105">
        <f>ROUND(D7*'113級距'!$P$6*0.2*A7/30,0)+ROUND(D7*'113級距'!$P$7*0.2*A7/30,0)</f>
        <v>36</v>
      </c>
      <c r="M7" s="120">
        <v>0</v>
      </c>
      <c r="N7" s="105">
        <f>ROUND(D7*'113級距'!$P$6*0.7*A7/30,0)</f>
        <v>114</v>
      </c>
      <c r="O7" s="105">
        <f>ROUND(D7*'113級距'!$P$6*0.2*A7/30,0)</f>
        <v>33</v>
      </c>
      <c r="P7" s="104">
        <f>ROUND(D7*'113級距'!$P$6*0.2*A7/30*0.25,0)+ROUND(D7*'113級距'!$P$7*0.2*A7/30*0.25,0)</f>
        <v>9</v>
      </c>
      <c r="Q7" s="120">
        <f t="shared" si="1"/>
        <v>27</v>
      </c>
      <c r="R7" s="104">
        <f>ROUND(D7*'113級距'!$P$6*0.2*A7/30*0.5,0)+ROUND(D7*'113級距'!$P$7*0.2*A7/30*0.5,0)</f>
        <v>17</v>
      </c>
      <c r="S7" s="113">
        <f t="shared" si="0"/>
        <v>19</v>
      </c>
    </row>
    <row r="8" spans="1:19" ht="16.5">
      <c r="A8" s="112">
        <v>5</v>
      </c>
      <c r="B8" s="112">
        <v>183</v>
      </c>
      <c r="C8" s="103">
        <f t="shared" si="2"/>
        <v>8601</v>
      </c>
      <c r="D8" s="104">
        <f>VLOOKUP(C8,'113級距'!A$10:C$37,3,TRUE)</f>
        <v>11100</v>
      </c>
      <c r="E8" s="104">
        <f>VLOOKUP(C8,'113級距'!$J$23:$L$47,3,TRUE)</f>
        <v>27470</v>
      </c>
      <c r="F8" s="104">
        <f>VLOOKUP(C8,'113級距'!D$3:F$64,3,TRUE)</f>
        <v>8700</v>
      </c>
      <c r="G8" s="104">
        <f>VLOOKUP(C8,'113級距'!G$20:I$69,3,TRUE)</f>
        <v>27470</v>
      </c>
      <c r="H8" s="105">
        <f>ROUND(D8*'113級距'!$P$6*0.7*A8/30,0)+ROUND(D8*'113級距'!$P$7*0.7*A8/30,0)</f>
        <v>155</v>
      </c>
      <c r="I8" s="245"/>
      <c r="J8" s="120">
        <f>ROUND(F8*'113級距'!$P$2*A8/30,0)</f>
        <v>87</v>
      </c>
      <c r="K8" s="152">
        <f>ROUND(E8*'113級距'!$P$4*A8/30,0)</f>
        <v>5</v>
      </c>
      <c r="L8" s="105">
        <f>ROUND(D8*'113級距'!$P$6*0.2*A8/30,0)+ROUND(D8*'113級距'!$P$7*0.2*A8/30,0)</f>
        <v>45</v>
      </c>
      <c r="M8" s="120">
        <v>0</v>
      </c>
      <c r="N8" s="105">
        <f>ROUND(D8*'113級距'!$P$6*0.7*A8/30,0)</f>
        <v>142</v>
      </c>
      <c r="O8" s="105">
        <f>ROUND(D8*'113級距'!$P$6*0.2*A8/30,0)</f>
        <v>41</v>
      </c>
      <c r="P8" s="104">
        <f>ROUND(D8*'113級距'!$P$6*0.2*A8/30*0.25,0)+ROUND(D8*'113級距'!$P$7*0.2*A8/30*0.25,0)</f>
        <v>11</v>
      </c>
      <c r="Q8" s="120">
        <f t="shared" si="1"/>
        <v>34</v>
      </c>
      <c r="R8" s="104">
        <f>ROUND(D8*'113級距'!$P$6*0.2*A8/30*0.5,0)+ROUND(D8*'113級距'!$P$7*0.2*A8/30*0.5,0)</f>
        <v>22</v>
      </c>
      <c r="S8" s="113">
        <f t="shared" si="0"/>
        <v>23</v>
      </c>
    </row>
    <row r="9" spans="1:19" ht="16.5">
      <c r="A9" s="112">
        <v>6</v>
      </c>
      <c r="B9" s="112">
        <v>183</v>
      </c>
      <c r="C9" s="103">
        <f t="shared" si="2"/>
        <v>8601</v>
      </c>
      <c r="D9" s="104">
        <f>VLOOKUP(C9,'113級距'!A$10:C$37,3,TRUE)</f>
        <v>11100</v>
      </c>
      <c r="E9" s="104">
        <f>VLOOKUP(C9,'113級距'!$J$23:$L$47,3,TRUE)</f>
        <v>27470</v>
      </c>
      <c r="F9" s="104">
        <f>VLOOKUP(C9,'113級距'!D$3:F$64,3,TRUE)</f>
        <v>8700</v>
      </c>
      <c r="G9" s="104">
        <f>VLOOKUP(C9,'113級距'!G$20:I$69,3,TRUE)</f>
        <v>27470</v>
      </c>
      <c r="H9" s="105">
        <f>ROUND(D9*'113級距'!$P$6*0.7*A9/30,0)+ROUND(D9*'113級距'!$P$7*0.7*A9/30,0)</f>
        <v>187</v>
      </c>
      <c r="I9" s="245"/>
      <c r="J9" s="120">
        <f>ROUND(F9*'113級距'!$P$2*A9/30,0)</f>
        <v>104</v>
      </c>
      <c r="K9" s="152">
        <f>ROUND(E9*'113級距'!$P$4*A9/30,0)</f>
        <v>6</v>
      </c>
      <c r="L9" s="105">
        <f>ROUND(D9*'113級距'!$P$6*0.2*A9/30,0)+ROUND(D9*'113級距'!$P$7*0.2*A9/30,0)</f>
        <v>53</v>
      </c>
      <c r="M9" s="120">
        <v>0</v>
      </c>
      <c r="N9" s="105">
        <f>ROUND(D9*'113級距'!$P$6*0.7*A9/30,0)</f>
        <v>171</v>
      </c>
      <c r="O9" s="105">
        <f>ROUND(D9*'113級距'!$P$6*0.2*A9/30,0)</f>
        <v>49</v>
      </c>
      <c r="P9" s="104">
        <f>ROUND(D9*'113級距'!$P$6*0.2*A9/30*0.25,0)+ROUND(D9*'113級距'!$P$7*0.2*A9/30*0.25,0)</f>
        <v>13</v>
      </c>
      <c r="Q9" s="120">
        <f t="shared" si="1"/>
        <v>40</v>
      </c>
      <c r="R9" s="104">
        <f>ROUND(D9*'113級距'!$P$6*0.2*A9/30*0.5,0)+ROUND(D9*'113級距'!$P$7*0.2*A9/30*0.5,0)</f>
        <v>26</v>
      </c>
      <c r="S9" s="113">
        <f t="shared" si="0"/>
        <v>27</v>
      </c>
    </row>
    <row r="10" spans="1:19" ht="16.5">
      <c r="A10" s="112">
        <v>7</v>
      </c>
      <c r="B10" s="112">
        <v>183</v>
      </c>
      <c r="C10" s="103">
        <f t="shared" si="2"/>
        <v>8601</v>
      </c>
      <c r="D10" s="104">
        <f>VLOOKUP(C10,'113級距'!A$10:C$37,3,TRUE)</f>
        <v>11100</v>
      </c>
      <c r="E10" s="104">
        <f>VLOOKUP(C10,'113級距'!$J$23:$L$47,3,TRUE)</f>
        <v>27470</v>
      </c>
      <c r="F10" s="104">
        <f>VLOOKUP(C10,'113級距'!D$3:F$64,3,TRUE)</f>
        <v>8700</v>
      </c>
      <c r="G10" s="104">
        <f>VLOOKUP(C10,'113級距'!G$20:I$69,3,TRUE)</f>
        <v>27470</v>
      </c>
      <c r="H10" s="105">
        <f>ROUND(D10*'113級距'!$P$6*0.7*A10/30,0)+ROUND(D10*'113級距'!$P$7*0.7*A10/30,0)</f>
        <v>217</v>
      </c>
      <c r="I10" s="245"/>
      <c r="J10" s="120">
        <f>ROUND(F10*'113級距'!$P$2*A10/30,0)</f>
        <v>122</v>
      </c>
      <c r="K10" s="152">
        <f>ROUND(E10*'113級距'!$P$4*A10/30,0)</f>
        <v>7</v>
      </c>
      <c r="L10" s="105">
        <f>ROUND(D10*'113級距'!$P$6*0.2*A10/30,0)+ROUND(D10*'113級距'!$P$7*0.2*A10/30,0)</f>
        <v>62</v>
      </c>
      <c r="M10" s="120">
        <v>0</v>
      </c>
      <c r="N10" s="105">
        <f>ROUND(D10*'113級距'!$P$6*0.7*A10/30,0)</f>
        <v>199</v>
      </c>
      <c r="O10" s="105">
        <f>ROUND(D10*'113級距'!$P$6*0.2*A10/30,0)</f>
        <v>57</v>
      </c>
      <c r="P10" s="104">
        <f>ROUND(D10*'113級距'!$P$6*0.2*A10/30*0.25,0)+ROUND(D10*'113級距'!$P$7*0.2*A10/30*0.25,0)</f>
        <v>15</v>
      </c>
      <c r="Q10" s="120">
        <f t="shared" si="1"/>
        <v>47</v>
      </c>
      <c r="R10" s="104">
        <f>ROUND(D10*'113級距'!$P$6*0.2*A10/30*0.5,0)+ROUND(D10*'113級距'!$P$7*0.2*A10/30*0.5,0)</f>
        <v>31</v>
      </c>
      <c r="S10" s="113">
        <f t="shared" si="0"/>
        <v>31</v>
      </c>
    </row>
    <row r="11" spans="1:19" ht="16.5">
      <c r="A11" s="112">
        <v>8</v>
      </c>
      <c r="B11" s="112">
        <v>183</v>
      </c>
      <c r="C11" s="103">
        <f t="shared" si="2"/>
        <v>8601</v>
      </c>
      <c r="D11" s="104">
        <f>VLOOKUP(C11,'113級距'!A$10:C$37,3,TRUE)</f>
        <v>11100</v>
      </c>
      <c r="E11" s="104">
        <f>VLOOKUP(C11,'113級距'!$J$23:$L$47,3,TRUE)</f>
        <v>27470</v>
      </c>
      <c r="F11" s="104">
        <f>VLOOKUP(C11,'113級距'!D$3:F$64,3,TRUE)</f>
        <v>8700</v>
      </c>
      <c r="G11" s="104">
        <f>VLOOKUP(C11,'113級距'!G$20:I$69,3,TRUE)</f>
        <v>27470</v>
      </c>
      <c r="H11" s="105">
        <f>ROUND(D11*'113級距'!$P$6*0.7*A11/30,0)+ROUND(D11*'113級距'!$P$7*0.7*A11/30,0)</f>
        <v>249</v>
      </c>
      <c r="I11" s="245"/>
      <c r="J11" s="120">
        <f>ROUND(F11*'113級距'!$P$2*A11/30,0)</f>
        <v>139</v>
      </c>
      <c r="K11" s="152">
        <f>ROUND(E11*'113級距'!$P$4*A11/30,0)</f>
        <v>8</v>
      </c>
      <c r="L11" s="105">
        <f>ROUND(D11*'113級距'!$P$6*0.2*A11/30,0)+ROUND(D11*'113級距'!$P$7*0.2*A11/30,0)</f>
        <v>71</v>
      </c>
      <c r="M11" s="120">
        <v>0</v>
      </c>
      <c r="N11" s="105">
        <f>ROUND(D11*'113級距'!$P$6*0.7*A11/30,0)</f>
        <v>228</v>
      </c>
      <c r="O11" s="105">
        <f>ROUND(D11*'113級距'!$P$6*0.2*A11/30,0)</f>
        <v>65</v>
      </c>
      <c r="P11" s="104">
        <f>ROUND(D11*'113級距'!$P$6*0.2*A11/30*0.25,0)+ROUND(D11*'113級距'!$P$7*0.2*A11/30*0.25,0)</f>
        <v>17</v>
      </c>
      <c r="Q11" s="120">
        <f t="shared" si="1"/>
        <v>54</v>
      </c>
      <c r="R11" s="104">
        <f>ROUND(D11*'113級距'!$P$6*0.2*A11/30*0.5,0)+ROUND(D11*'113級距'!$P$7*0.2*A11/30*0.5,0)</f>
        <v>36</v>
      </c>
      <c r="S11" s="113">
        <f t="shared" si="0"/>
        <v>35</v>
      </c>
    </row>
    <row r="12" spans="1:19" ht="16.5">
      <c r="A12" s="112">
        <v>9</v>
      </c>
      <c r="B12" s="112">
        <v>183</v>
      </c>
      <c r="C12" s="103">
        <f t="shared" si="2"/>
        <v>8601</v>
      </c>
      <c r="D12" s="104">
        <f>VLOOKUP(C12,'113級距'!A$10:C$37,3,TRUE)</f>
        <v>11100</v>
      </c>
      <c r="E12" s="104">
        <f>VLOOKUP(C12,'113級距'!$J$23:$L$47,3,TRUE)</f>
        <v>27470</v>
      </c>
      <c r="F12" s="104">
        <f>VLOOKUP(C12,'113級距'!D$3:F$64,3,TRUE)</f>
        <v>8700</v>
      </c>
      <c r="G12" s="104">
        <f>VLOOKUP(C12,'113級距'!G$20:I$69,3,TRUE)</f>
        <v>27470</v>
      </c>
      <c r="H12" s="105">
        <f>ROUND(D12*'113級距'!$P$6*0.7*A12/30,0)+ROUND(D12*'113級距'!$P$7*0.7*A12/30,0)</f>
        <v>279</v>
      </c>
      <c r="I12" s="245"/>
      <c r="J12" s="120">
        <f>ROUND(F12*'113級距'!$P$2*A12/30,0)</f>
        <v>157</v>
      </c>
      <c r="K12" s="152">
        <f>ROUND(E12*'113級距'!$P$4*A12/30,0)</f>
        <v>9</v>
      </c>
      <c r="L12" s="105">
        <f>ROUND(D12*'113級距'!$P$6*0.2*A12/30,0)+ROUND(D12*'113級距'!$P$7*0.2*A12/30,0)</f>
        <v>80</v>
      </c>
      <c r="M12" s="120">
        <v>0</v>
      </c>
      <c r="N12" s="105">
        <f>ROUND(D12*'113級距'!$P$6*0.7*A12/30,0)</f>
        <v>256</v>
      </c>
      <c r="O12" s="105">
        <f>ROUND(D12*'113級距'!$P$6*0.2*A12/30,0)</f>
        <v>73</v>
      </c>
      <c r="P12" s="104">
        <f>ROUND(D12*'113級距'!$P$6*0.2*A12/30*0.25,0)+ROUND(D12*'113級距'!$P$7*0.2*A12/30*0.25,0)</f>
        <v>20</v>
      </c>
      <c r="Q12" s="120">
        <f t="shared" si="1"/>
        <v>60</v>
      </c>
      <c r="R12" s="104">
        <f>ROUND(D12*'113級距'!$P$6*0.2*A12/30*0.5,0)+ROUND(D12*'113級距'!$P$7*0.2*A12/30*0.5,0)</f>
        <v>40</v>
      </c>
      <c r="S12" s="113">
        <f t="shared" si="0"/>
        <v>40</v>
      </c>
    </row>
    <row r="13" spans="1:19" ht="16.5">
      <c r="A13" s="112">
        <v>10</v>
      </c>
      <c r="B13" s="112">
        <v>183</v>
      </c>
      <c r="C13" s="103">
        <f t="shared" si="2"/>
        <v>8601</v>
      </c>
      <c r="D13" s="104">
        <f>VLOOKUP(C13,'113級距'!A$10:C$37,3,TRUE)</f>
        <v>11100</v>
      </c>
      <c r="E13" s="104">
        <f>VLOOKUP(C13,'113級距'!$J$23:$L$47,3,TRUE)</f>
        <v>27470</v>
      </c>
      <c r="F13" s="104">
        <f>VLOOKUP(C13,'113級距'!D$3:F$64,3,TRUE)</f>
        <v>8700</v>
      </c>
      <c r="G13" s="104">
        <f>VLOOKUP(C13,'113級距'!G$20:I$69,3,TRUE)</f>
        <v>27470</v>
      </c>
      <c r="H13" s="105">
        <f>ROUND(D13*'113級距'!$P$6*0.7*A13/30,0)+ROUND(D13*'113級距'!$P$7*0.7*A13/30,0)</f>
        <v>311</v>
      </c>
      <c r="I13" s="245"/>
      <c r="J13" s="120">
        <f>ROUND(F13*'113級距'!$P$2*A13/30,0)</f>
        <v>174</v>
      </c>
      <c r="K13" s="152">
        <f>ROUND(E13*'113級距'!$P$4*A13/30,0)</f>
        <v>10</v>
      </c>
      <c r="L13" s="105">
        <f>ROUND(D13*'113級距'!$P$6*0.2*A13/30,0)+ROUND(D13*'113級距'!$P$7*0.2*A13/30,0)</f>
        <v>88</v>
      </c>
      <c r="M13" s="120">
        <v>0</v>
      </c>
      <c r="N13" s="105">
        <f>ROUND(D13*'113級距'!$P$6*0.7*A13/30,0)</f>
        <v>285</v>
      </c>
      <c r="O13" s="105">
        <f>ROUND(D13*'113級距'!$P$6*0.2*A13/30,0)</f>
        <v>81</v>
      </c>
      <c r="P13" s="104">
        <f>ROUND(D13*'113級距'!$P$6*0.2*A13/30*0.25,0)+ROUND(D13*'113級距'!$P$7*0.2*A13/30*0.25,0)</f>
        <v>22</v>
      </c>
      <c r="Q13" s="120">
        <f t="shared" si="1"/>
        <v>66</v>
      </c>
      <c r="R13" s="104">
        <f>ROUND(D13*'113級距'!$P$6*0.2*A13/30*0.5,0)+ROUND(D13*'113級距'!$P$7*0.2*A13/30*0.5,0)</f>
        <v>45</v>
      </c>
      <c r="S13" s="113">
        <f t="shared" si="0"/>
        <v>43</v>
      </c>
    </row>
    <row r="14" spans="1:19" ht="16.5">
      <c r="A14" s="112">
        <v>11</v>
      </c>
      <c r="B14" s="112">
        <v>183</v>
      </c>
      <c r="C14" s="103">
        <f t="shared" si="2"/>
        <v>8601</v>
      </c>
      <c r="D14" s="104">
        <f>VLOOKUP(C14,'113級距'!A$10:C$37,3,TRUE)</f>
        <v>11100</v>
      </c>
      <c r="E14" s="104">
        <f>VLOOKUP(C14,'113級距'!$J$23:$L$47,3,TRUE)</f>
        <v>27470</v>
      </c>
      <c r="F14" s="104">
        <f>VLOOKUP(C14,'113級距'!D$3:F$64,3,TRUE)</f>
        <v>8700</v>
      </c>
      <c r="G14" s="104">
        <f>VLOOKUP(C14,'113級距'!G$20:I$69,3,TRUE)</f>
        <v>27470</v>
      </c>
      <c r="H14" s="105">
        <f>ROUND(D14*'113級距'!$P$6*0.7*A14/30,0)+ROUND(D14*'113級距'!$P$7*0.7*A14/30,0)</f>
        <v>341</v>
      </c>
      <c r="I14" s="245"/>
      <c r="J14" s="120">
        <f>ROUND(F14*'113級距'!$P$2*A14/30,0)</f>
        <v>191</v>
      </c>
      <c r="K14" s="152">
        <f>ROUND(E14*'113級距'!$P$4*A14/30,0)</f>
        <v>11</v>
      </c>
      <c r="L14" s="105">
        <f>ROUND(D14*'113級距'!$P$6*0.2*A14/30,0)+ROUND(D14*'113級距'!$P$7*0.2*A14/30,0)</f>
        <v>98</v>
      </c>
      <c r="M14" s="120">
        <v>0</v>
      </c>
      <c r="N14" s="105">
        <f>ROUND(D14*'113級距'!$P$6*0.7*A14/30,0)</f>
        <v>313</v>
      </c>
      <c r="O14" s="105">
        <f>ROUND(D14*'113級距'!$P$6*0.2*A14/30,0)</f>
        <v>90</v>
      </c>
      <c r="P14" s="104">
        <f>ROUND(D14*'113級距'!$P$6*0.2*A14/30*0.25,0)+ROUND(D14*'113級距'!$P$7*0.2*A14/30*0.25,0)</f>
        <v>24</v>
      </c>
      <c r="Q14" s="120">
        <f t="shared" si="1"/>
        <v>74</v>
      </c>
      <c r="R14" s="104">
        <f>ROUND(D14*'113級距'!$P$6*0.2*A14/30*0.5,0)+ROUND(D14*'113級距'!$P$7*0.2*A14/30*0.5,0)</f>
        <v>49</v>
      </c>
      <c r="S14" s="113">
        <f t="shared" si="0"/>
        <v>49</v>
      </c>
    </row>
    <row r="15" spans="1:19" ht="16.5">
      <c r="A15" s="112">
        <v>12</v>
      </c>
      <c r="B15" s="112">
        <v>183</v>
      </c>
      <c r="C15" s="103">
        <f t="shared" si="2"/>
        <v>8601</v>
      </c>
      <c r="D15" s="104">
        <f>VLOOKUP(C15,'113級距'!A$10:C$37,3,TRUE)</f>
        <v>11100</v>
      </c>
      <c r="E15" s="104">
        <f>VLOOKUP(C15,'113級距'!$J$23:$L$47,3,TRUE)</f>
        <v>27470</v>
      </c>
      <c r="F15" s="104">
        <f>VLOOKUP(C15,'113級距'!D$3:F$64,3,TRUE)</f>
        <v>8700</v>
      </c>
      <c r="G15" s="104">
        <f>VLOOKUP(C15,'113級距'!G$20:I$69,3,TRUE)</f>
        <v>27470</v>
      </c>
      <c r="H15" s="105">
        <f>ROUND(D15*'113級距'!$P$6*0.7*A15/30,0)+ROUND(D15*'113級距'!$P$7*0.7*A15/30,0)</f>
        <v>373</v>
      </c>
      <c r="I15" s="245"/>
      <c r="J15" s="120">
        <f>ROUND(F15*'113級距'!$P$2*A15/30,0)</f>
        <v>209</v>
      </c>
      <c r="K15" s="152">
        <f>ROUND(E15*'113級距'!$P$4*A15/30,0)</f>
        <v>12</v>
      </c>
      <c r="L15" s="105">
        <f>ROUND(D15*'113級距'!$P$6*0.2*A15/30,0)+ROUND(D15*'113級距'!$P$7*0.2*A15/30,0)</f>
        <v>107</v>
      </c>
      <c r="M15" s="120">
        <v>0</v>
      </c>
      <c r="N15" s="105">
        <f>ROUND(D15*'113級距'!$P$6*0.7*A15/30,0)</f>
        <v>342</v>
      </c>
      <c r="O15" s="105">
        <f>ROUND(D15*'113級距'!$P$6*0.2*A15/30,0)</f>
        <v>98</v>
      </c>
      <c r="P15" s="104">
        <f>ROUND(D15*'113級距'!$P$6*0.2*A15/30*0.25,0)+ROUND(D15*'113級距'!$P$7*0.2*A15/30*0.25,0)</f>
        <v>26</v>
      </c>
      <c r="Q15" s="120">
        <f t="shared" si="1"/>
        <v>81</v>
      </c>
      <c r="R15" s="104">
        <f>ROUND(D15*'113級距'!$P$6*0.2*A15/30*0.5,0)+ROUND(D15*'113級距'!$P$7*0.2*A15/30*0.5,0)</f>
        <v>53</v>
      </c>
      <c r="S15" s="113">
        <f t="shared" si="0"/>
        <v>54</v>
      </c>
    </row>
    <row r="16" spans="1:19" ht="16.5">
      <c r="A16" s="112">
        <v>13</v>
      </c>
      <c r="B16" s="112">
        <v>183</v>
      </c>
      <c r="C16" s="103">
        <f t="shared" si="2"/>
        <v>8601</v>
      </c>
      <c r="D16" s="104">
        <f>VLOOKUP(C16,'113級距'!A$10:C$37,3,TRUE)</f>
        <v>11100</v>
      </c>
      <c r="E16" s="104">
        <f>VLOOKUP(C16,'113級距'!$J$23:$L$47,3,TRUE)</f>
        <v>27470</v>
      </c>
      <c r="F16" s="104">
        <f>VLOOKUP(C16,'113級距'!D$3:F$64,3,TRUE)</f>
        <v>8700</v>
      </c>
      <c r="G16" s="104">
        <f>VLOOKUP(C16,'113級距'!G$20:I$69,3,TRUE)</f>
        <v>27470</v>
      </c>
      <c r="H16" s="105">
        <f>ROUND(D16*'113級距'!$P$6*0.7*A16/30,0)+ROUND(D16*'113級距'!$P$7*0.7*A16/30,0)</f>
        <v>404</v>
      </c>
      <c r="I16" s="245"/>
      <c r="J16" s="120">
        <f>ROUND(F16*'113級距'!$P$2*A16/30,0)</f>
        <v>226</v>
      </c>
      <c r="K16" s="152">
        <f>ROUND(E16*'113級距'!$P$4*A16/30,0)</f>
        <v>13</v>
      </c>
      <c r="L16" s="105">
        <f>ROUND(D16*'113級距'!$P$6*0.2*A16/30,0)+ROUND(D16*'113級距'!$P$7*0.2*A16/30,0)</f>
        <v>116</v>
      </c>
      <c r="M16" s="120">
        <v>0</v>
      </c>
      <c r="N16" s="105">
        <f>ROUND(D16*'113級距'!$P$6*0.7*A16/30,0)</f>
        <v>370</v>
      </c>
      <c r="O16" s="105">
        <f>ROUND(D16*'113級距'!$P$6*0.2*A16/30,0)</f>
        <v>106</v>
      </c>
      <c r="P16" s="104">
        <f>ROUND(D16*'113級距'!$P$6*0.2*A16/30*0.25,0)+ROUND(D16*'113級距'!$P$7*0.2*A16/30*0.25,0)</f>
        <v>28</v>
      </c>
      <c r="Q16" s="120">
        <f t="shared" si="1"/>
        <v>88</v>
      </c>
      <c r="R16" s="104">
        <f>ROUND(D16*'113級距'!$P$6*0.2*A16/30*0.5,0)+ROUND(D16*'113級距'!$P$7*0.2*A16/30*0.5,0)</f>
        <v>58</v>
      </c>
      <c r="S16" s="113">
        <f t="shared" si="0"/>
        <v>58</v>
      </c>
    </row>
    <row r="17" spans="1:19" ht="16.5">
      <c r="A17" s="112">
        <v>14</v>
      </c>
      <c r="B17" s="112">
        <v>183</v>
      </c>
      <c r="C17" s="103">
        <f t="shared" si="2"/>
        <v>8601</v>
      </c>
      <c r="D17" s="104">
        <f>VLOOKUP(C17,'113級距'!A$10:C$37,3,TRUE)</f>
        <v>11100</v>
      </c>
      <c r="E17" s="104">
        <f>VLOOKUP(C17,'113級距'!$J$23:$L$47,3,TRUE)</f>
        <v>27470</v>
      </c>
      <c r="F17" s="104">
        <f>VLOOKUP(C17,'113級距'!D$3:F$64,3,TRUE)</f>
        <v>8700</v>
      </c>
      <c r="G17" s="104">
        <f>VLOOKUP(C17,'113級距'!G$20:I$69,3,TRUE)</f>
        <v>27470</v>
      </c>
      <c r="H17" s="105">
        <f>ROUND(D17*'113級距'!$P$6*0.7*A17/30,0)+ROUND(D17*'113級距'!$P$7*0.7*A17/30,0)</f>
        <v>435</v>
      </c>
      <c r="I17" s="245"/>
      <c r="J17" s="120">
        <f>ROUND(F17*'113級距'!$P$2*A17/30,0)</f>
        <v>244</v>
      </c>
      <c r="K17" s="152">
        <f>ROUND(E17*'113級距'!$P$4*A17/30,0)</f>
        <v>14</v>
      </c>
      <c r="L17" s="105">
        <f>ROUND(D17*'113級距'!$P$6*0.2*A17/30,0)+ROUND(D17*'113級距'!$P$7*0.2*A17/30,0)</f>
        <v>124</v>
      </c>
      <c r="M17" s="120">
        <v>0</v>
      </c>
      <c r="N17" s="105">
        <f>ROUND(D17*'113級距'!$P$6*0.7*A17/30,0)</f>
        <v>399</v>
      </c>
      <c r="O17" s="105">
        <f>ROUND(D17*'113級距'!$P$6*0.2*A17/30,0)</f>
        <v>114</v>
      </c>
      <c r="P17" s="104">
        <f>ROUND(D17*'113級距'!$P$6*0.2*A17/30*0.25,0)+ROUND(D17*'113級距'!$P$7*0.2*A17/30*0.25,0)</f>
        <v>31</v>
      </c>
      <c r="Q17" s="120">
        <f t="shared" si="1"/>
        <v>93</v>
      </c>
      <c r="R17" s="104">
        <f>ROUND(D17*'113級距'!$P$6*0.2*A17/30*0.5,0)+ROUND(D17*'113級距'!$P$7*0.2*A17/30*0.5,0)</f>
        <v>62</v>
      </c>
      <c r="S17" s="113">
        <f t="shared" si="0"/>
        <v>62</v>
      </c>
    </row>
    <row r="18" spans="1:19" ht="16.5">
      <c r="A18" s="112">
        <v>15</v>
      </c>
      <c r="B18" s="112">
        <v>183</v>
      </c>
      <c r="C18" s="103">
        <f t="shared" si="2"/>
        <v>8601</v>
      </c>
      <c r="D18" s="104">
        <f>VLOOKUP(C18,'113級距'!A$10:C$37,3,TRUE)</f>
        <v>11100</v>
      </c>
      <c r="E18" s="104">
        <f>VLOOKUP(C18,'113級距'!$J$23:$L$47,3,TRUE)</f>
        <v>27470</v>
      </c>
      <c r="F18" s="104">
        <f>VLOOKUP(C18,'113級距'!D$3:F$64,3,TRUE)</f>
        <v>8700</v>
      </c>
      <c r="G18" s="104">
        <f>VLOOKUP(C18,'113級距'!G$20:I$69,3,TRUE)</f>
        <v>27470</v>
      </c>
      <c r="H18" s="105">
        <f>ROUND(D18*'113級距'!$P$6*0.7*A18/30,0)+ROUND(D18*'113級距'!$P$7*0.7*A18/30,0)</f>
        <v>466</v>
      </c>
      <c r="I18" s="245"/>
      <c r="J18" s="120">
        <f>ROUND(F18*'113級距'!$P$2*A18/30,0)</f>
        <v>261</v>
      </c>
      <c r="K18" s="152">
        <f>ROUND(E18*'113級距'!$P$4*A18/30,0)</f>
        <v>15</v>
      </c>
      <c r="L18" s="105">
        <f>ROUND(D18*'113級距'!$P$6*0.2*A18/30,0)+ROUND(D18*'113級距'!$P$7*0.2*A18/30,0)</f>
        <v>133</v>
      </c>
      <c r="M18" s="120">
        <v>0</v>
      </c>
      <c r="N18" s="105">
        <f>ROUND(D18*'113級距'!$P$6*0.7*A18/30,0)</f>
        <v>427</v>
      </c>
      <c r="O18" s="105">
        <f>ROUND(D18*'113級距'!$P$6*0.2*A18/30,0)</f>
        <v>122</v>
      </c>
      <c r="P18" s="104">
        <f>ROUND(D18*'113級距'!$P$6*0.2*A18/30*0.25,0)+ROUND(D18*'113級距'!$P$7*0.2*A18/30*0.25,0)</f>
        <v>34</v>
      </c>
      <c r="Q18" s="120">
        <f t="shared" si="1"/>
        <v>99</v>
      </c>
      <c r="R18" s="104">
        <f>ROUND(D18*'113級距'!$P$6*0.2*A18/30*0.5,0)+ROUND(D18*'113級距'!$P$7*0.2*A18/30*0.5,0)</f>
        <v>67</v>
      </c>
      <c r="S18" s="113">
        <f t="shared" si="0"/>
        <v>66</v>
      </c>
    </row>
    <row r="19" spans="1:19" ht="16.5">
      <c r="A19" s="112">
        <v>16</v>
      </c>
      <c r="B19" s="112">
        <v>183</v>
      </c>
      <c r="C19" s="103">
        <f t="shared" si="2"/>
        <v>8601</v>
      </c>
      <c r="D19" s="104">
        <f>VLOOKUP(C19,'113級距'!A$10:C$37,3,TRUE)</f>
        <v>11100</v>
      </c>
      <c r="E19" s="104">
        <f>VLOOKUP(C19,'113級距'!$J$23:$L$47,3,TRUE)</f>
        <v>27470</v>
      </c>
      <c r="F19" s="104">
        <f>VLOOKUP(C19,'113級距'!D$3:F$64,3,TRUE)</f>
        <v>8700</v>
      </c>
      <c r="G19" s="104">
        <f>VLOOKUP(C19,'113級距'!G$20:I$69,3,TRUE)</f>
        <v>27470</v>
      </c>
      <c r="H19" s="105">
        <f>ROUND(D19*'113級距'!$P$6*0.7*A19/30,0)+ROUND(D19*'113級距'!$P$7*0.7*A19/30,0)</f>
        <v>497</v>
      </c>
      <c r="I19" s="245"/>
      <c r="J19" s="120">
        <f>ROUND(F19*'113級距'!$P$2*A19/30,0)</f>
        <v>278</v>
      </c>
      <c r="K19" s="152">
        <f>ROUND(E19*'113級距'!$P$4*A19/30,0)</f>
        <v>16</v>
      </c>
      <c r="L19" s="105">
        <f>ROUND(D19*'113級距'!$P$6*0.2*A19/30,0)+ROUND(D19*'113級距'!$P$7*0.2*A19/30,0)</f>
        <v>142</v>
      </c>
      <c r="M19" s="120">
        <v>0</v>
      </c>
      <c r="N19" s="105">
        <f>ROUND(D19*'113級距'!$P$6*0.7*A19/30,0)</f>
        <v>456</v>
      </c>
      <c r="O19" s="105">
        <f>ROUND(D19*'113級距'!$P$6*0.2*A19/30,0)</f>
        <v>130</v>
      </c>
      <c r="P19" s="104">
        <f>ROUND(D19*'113級距'!$P$6*0.2*A19/30*0.25,0)+ROUND(D19*'113級距'!$P$7*0.2*A19/30*0.25,0)</f>
        <v>36</v>
      </c>
      <c r="Q19" s="120">
        <f t="shared" si="1"/>
        <v>106</v>
      </c>
      <c r="R19" s="104">
        <f>ROUND(D19*'113級距'!$P$6*0.2*A19/30*0.5,0)+ROUND(D19*'113級距'!$P$7*0.2*A19/30*0.5,0)</f>
        <v>71</v>
      </c>
      <c r="S19" s="113">
        <f t="shared" si="0"/>
        <v>71</v>
      </c>
    </row>
    <row r="20" spans="1:19" ht="16.5">
      <c r="A20" s="112">
        <v>17</v>
      </c>
      <c r="B20" s="112">
        <v>183</v>
      </c>
      <c r="C20" s="103">
        <f t="shared" si="2"/>
        <v>8601</v>
      </c>
      <c r="D20" s="104">
        <f>VLOOKUP(C20,'113級距'!A$10:C$37,3,TRUE)</f>
        <v>11100</v>
      </c>
      <c r="E20" s="104">
        <f>VLOOKUP(C20,'113級距'!$J$23:$L$47,3,TRUE)</f>
        <v>27470</v>
      </c>
      <c r="F20" s="104">
        <f>VLOOKUP(C20,'113級距'!D$3:F$64,3,TRUE)</f>
        <v>8700</v>
      </c>
      <c r="G20" s="104">
        <f>VLOOKUP(C20,'113級距'!G$20:I$69,3,TRUE)</f>
        <v>27470</v>
      </c>
      <c r="H20" s="105">
        <f>ROUND(D20*'113級距'!$P$6*0.7*A20/30,0)+ROUND(D20*'113級距'!$P$7*0.7*A20/30,0)</f>
        <v>528</v>
      </c>
      <c r="I20" s="245"/>
      <c r="J20" s="120">
        <f>ROUND(F20*'113級距'!$P$2*A20/30,0)</f>
        <v>296</v>
      </c>
      <c r="K20" s="152">
        <f>ROUND(E20*'113級距'!$P$4*A20/30,0)</f>
        <v>17</v>
      </c>
      <c r="L20" s="105">
        <f>ROUND(D20*'113級距'!$P$6*0.2*A20/30,0)+ROUND(D20*'113級距'!$P$7*0.2*A20/30,0)</f>
        <v>151</v>
      </c>
      <c r="M20" s="120">
        <v>0</v>
      </c>
      <c r="N20" s="105">
        <f>ROUND(D20*'113級距'!$P$6*0.7*A20/30,0)</f>
        <v>484</v>
      </c>
      <c r="O20" s="105">
        <f>ROUND(D20*'113級距'!$P$6*0.2*A20/30,0)</f>
        <v>138</v>
      </c>
      <c r="P20" s="104">
        <f>ROUND(D20*'113級距'!$P$6*0.2*A20/30*0.25,0)+ROUND(D20*'113級距'!$P$7*0.2*A20/30*0.25,0)</f>
        <v>38</v>
      </c>
      <c r="Q20" s="120">
        <f t="shared" si="1"/>
        <v>113</v>
      </c>
      <c r="R20" s="104">
        <f>ROUND(D20*'113級距'!$P$6*0.2*A20/30*0.5,0)+ROUND(D20*'113級距'!$P$7*0.2*A20/30*0.5,0)</f>
        <v>75</v>
      </c>
      <c r="S20" s="113">
        <f t="shared" si="0"/>
        <v>76</v>
      </c>
    </row>
    <row r="21" spans="1:19" ht="16.5">
      <c r="A21" s="112">
        <v>18</v>
      </c>
      <c r="B21" s="112">
        <v>183</v>
      </c>
      <c r="C21" s="103">
        <f t="shared" si="2"/>
        <v>8601</v>
      </c>
      <c r="D21" s="104">
        <f>VLOOKUP(C21,'113級距'!A$10:C$37,3,TRUE)</f>
        <v>11100</v>
      </c>
      <c r="E21" s="104">
        <f>VLOOKUP(C21,'113級距'!$J$23:$L$47,3,TRUE)</f>
        <v>27470</v>
      </c>
      <c r="F21" s="104">
        <f>VLOOKUP(C21,'113級距'!D$3:F$64,3,TRUE)</f>
        <v>8700</v>
      </c>
      <c r="G21" s="104">
        <f>VLOOKUP(C21,'113級距'!G$20:I$69,3,TRUE)</f>
        <v>27470</v>
      </c>
      <c r="H21" s="105">
        <f>ROUND(D21*'113級距'!$P$6*0.7*A21/30,0)+ROUND(D21*'113級距'!$P$7*0.7*A21/30,0)</f>
        <v>560</v>
      </c>
      <c r="I21" s="245"/>
      <c r="J21" s="120">
        <f>ROUND(F21*'113級距'!$P$2*A21/30,0)</f>
        <v>313</v>
      </c>
      <c r="K21" s="152">
        <f>ROUND(E21*'113級距'!$P$4*A21/30,0)</f>
        <v>18</v>
      </c>
      <c r="L21" s="105">
        <f>ROUND(D21*'113級距'!$P$6*0.2*A21/30,0)+ROUND(D21*'113級距'!$P$7*0.2*A21/30,0)</f>
        <v>160</v>
      </c>
      <c r="M21" s="120">
        <v>0</v>
      </c>
      <c r="N21" s="105">
        <f>ROUND(D21*'113級距'!$P$6*0.7*A21/30,0)</f>
        <v>513</v>
      </c>
      <c r="O21" s="105">
        <f>ROUND(D21*'113級距'!$P$6*0.2*A21/30,0)</f>
        <v>147</v>
      </c>
      <c r="P21" s="104">
        <f>ROUND(D21*'113級距'!$P$6*0.2*A21/30*0.25,0)+ROUND(D21*'113級距'!$P$7*0.2*A21/30*0.25,0)</f>
        <v>40</v>
      </c>
      <c r="Q21" s="120">
        <f t="shared" si="1"/>
        <v>120</v>
      </c>
      <c r="R21" s="104">
        <f>ROUND(D21*'113級距'!$P$6*0.2*A21/30*0.5,0)+ROUND(D21*'113級距'!$P$7*0.2*A21/30*0.5,0)</f>
        <v>80</v>
      </c>
      <c r="S21" s="113">
        <f t="shared" si="0"/>
        <v>80</v>
      </c>
    </row>
    <row r="22" spans="1:19" ht="16.5">
      <c r="A22" s="112">
        <v>19</v>
      </c>
      <c r="B22" s="112">
        <v>183</v>
      </c>
      <c r="C22" s="103">
        <f t="shared" si="2"/>
        <v>8601</v>
      </c>
      <c r="D22" s="104">
        <f>VLOOKUP(C22,'113級距'!A$10:C$37,3,TRUE)</f>
        <v>11100</v>
      </c>
      <c r="E22" s="104">
        <f>VLOOKUP(C22,'113級距'!$J$23:$L$47,3,TRUE)</f>
        <v>27470</v>
      </c>
      <c r="F22" s="104">
        <f>VLOOKUP(C22,'113級距'!D$3:F$64,3,TRUE)</f>
        <v>8700</v>
      </c>
      <c r="G22" s="104">
        <f>VLOOKUP(C22,'113級距'!G$20:I$69,3,TRUE)</f>
        <v>27470</v>
      </c>
      <c r="H22" s="105">
        <f>ROUND(D22*'113級距'!$P$6*0.7*A22/30,0)+ROUND(D22*'113級距'!$P$7*0.7*A22/30,0)</f>
        <v>590</v>
      </c>
      <c r="I22" s="245"/>
      <c r="J22" s="120">
        <f>ROUND(F22*'113級距'!$P$2*A22/30,0)</f>
        <v>331</v>
      </c>
      <c r="K22" s="152">
        <f>ROUND(E22*'113級距'!$P$4*A22/30,0)</f>
        <v>19</v>
      </c>
      <c r="L22" s="105">
        <f>ROUND(D22*'113級距'!$P$6*0.2*A22/30,0)+ROUND(D22*'113級距'!$P$7*0.2*A22/30,0)</f>
        <v>169</v>
      </c>
      <c r="M22" s="120">
        <v>0</v>
      </c>
      <c r="N22" s="105">
        <f>ROUND(D22*'113級距'!$P$6*0.7*A22/30,0)</f>
        <v>541</v>
      </c>
      <c r="O22" s="105">
        <f>ROUND(D22*'113級距'!$P$6*0.2*A22/30,0)</f>
        <v>155</v>
      </c>
      <c r="P22" s="104">
        <f>ROUND(D22*'113級距'!$P$6*0.2*A22/30*0.25,0)+ROUND(D22*'113級距'!$P$7*0.2*A22/30*0.25,0)</f>
        <v>43</v>
      </c>
      <c r="Q22" s="120">
        <f t="shared" si="1"/>
        <v>126</v>
      </c>
      <c r="R22" s="104">
        <f>ROUND(D22*'113級距'!$P$6*0.2*A22/30*0.5,0)+ROUND(D22*'113級距'!$P$7*0.2*A22/30*0.5,0)</f>
        <v>84</v>
      </c>
      <c r="S22" s="113">
        <f t="shared" si="0"/>
        <v>85</v>
      </c>
    </row>
    <row r="23" spans="1:19" ht="16.5">
      <c r="A23" s="112">
        <v>20</v>
      </c>
      <c r="B23" s="112">
        <v>183</v>
      </c>
      <c r="C23" s="103">
        <f t="shared" si="2"/>
        <v>8601</v>
      </c>
      <c r="D23" s="104">
        <f>VLOOKUP(C23,'113級距'!A$10:C$37,3,TRUE)</f>
        <v>11100</v>
      </c>
      <c r="E23" s="104">
        <f>VLOOKUP(C23,'113級距'!$J$23:$L$47,3,TRUE)</f>
        <v>27470</v>
      </c>
      <c r="F23" s="104">
        <f>VLOOKUP(C23,'113級距'!D$3:F$64,3,TRUE)</f>
        <v>8700</v>
      </c>
      <c r="G23" s="104">
        <f>VLOOKUP(C23,'113級距'!G$20:I$69,3,TRUE)</f>
        <v>27470</v>
      </c>
      <c r="H23" s="105">
        <f>ROUND(D23*'113級距'!$P$6*0.7*A23/30,0)+ROUND(D23*'113級距'!$P$7*0.7*A23/30,0)</f>
        <v>622</v>
      </c>
      <c r="I23" s="245"/>
      <c r="J23" s="120">
        <f>ROUND(F23*'113級距'!$P$2*A23/30,0)</f>
        <v>348</v>
      </c>
      <c r="K23" s="152">
        <f>ROUND(E23*'113級距'!$P$4*A23/30,0)</f>
        <v>20</v>
      </c>
      <c r="L23" s="105">
        <f>ROUND(D23*'113級距'!$P$6*0.2*A23/30,0)+ROUND(D23*'113級距'!$P$7*0.2*A23/30,0)</f>
        <v>178</v>
      </c>
      <c r="M23" s="120">
        <v>0</v>
      </c>
      <c r="N23" s="105">
        <f>ROUND(D23*'113級距'!$P$6*0.7*A23/30,0)</f>
        <v>570</v>
      </c>
      <c r="O23" s="105">
        <f>ROUND(D23*'113級距'!$P$6*0.2*A23/30,0)</f>
        <v>163</v>
      </c>
      <c r="P23" s="104">
        <f>ROUND(D23*'113級距'!$P$6*0.2*A23/30*0.25,0)+ROUND(D23*'113級距'!$P$7*0.2*A23/30*0.25,0)</f>
        <v>45</v>
      </c>
      <c r="Q23" s="120">
        <f t="shared" si="1"/>
        <v>133</v>
      </c>
      <c r="R23" s="104">
        <f>ROUND(D23*'113級距'!$P$6*0.2*A23/30*0.5,0)+ROUND(D23*'113級距'!$P$7*0.2*A23/30*0.5,0)</f>
        <v>88</v>
      </c>
      <c r="S23" s="113">
        <f t="shared" si="0"/>
        <v>90</v>
      </c>
    </row>
    <row r="24" spans="1:19" ht="16.5">
      <c r="A24" s="112">
        <v>21</v>
      </c>
      <c r="B24" s="112">
        <v>183</v>
      </c>
      <c r="C24" s="103">
        <f t="shared" si="2"/>
        <v>8601</v>
      </c>
      <c r="D24" s="104">
        <f>VLOOKUP(C24,'113級距'!A$10:C$37,3,TRUE)</f>
        <v>11100</v>
      </c>
      <c r="E24" s="104">
        <f>VLOOKUP(C24,'113級距'!$J$23:$L$47,3,TRUE)</f>
        <v>27470</v>
      </c>
      <c r="F24" s="104">
        <f>VLOOKUP(C24,'113級距'!D$3:F$64,3,TRUE)</f>
        <v>8700</v>
      </c>
      <c r="G24" s="104">
        <f>VLOOKUP(C24,'113級距'!G$20:I$69,3,TRUE)</f>
        <v>27470</v>
      </c>
      <c r="H24" s="105">
        <f>ROUND(D24*'113級距'!$P$6*0.7*A24/30,0)+ROUND(D24*'113級距'!$P$7*0.7*A24/30,0)</f>
        <v>652</v>
      </c>
      <c r="I24" s="245"/>
      <c r="J24" s="120">
        <f>ROUND(F24*'113級距'!$P$2*A24/30,0)</f>
        <v>365</v>
      </c>
      <c r="K24" s="152">
        <f>ROUND(E24*'113級距'!$P$4*A24/30,0)</f>
        <v>21</v>
      </c>
      <c r="L24" s="105">
        <f>ROUND(D24*'113級距'!$P$6*0.2*A24/30,0)+ROUND(D24*'113級距'!$P$7*0.2*A24/30,0)</f>
        <v>187</v>
      </c>
      <c r="M24" s="120">
        <v>0</v>
      </c>
      <c r="N24" s="105">
        <f>ROUND(D24*'113級距'!$P$6*0.7*A24/30,0)</f>
        <v>598</v>
      </c>
      <c r="O24" s="105">
        <f>ROUND(D24*'113級距'!$P$6*0.2*A24/30,0)</f>
        <v>171</v>
      </c>
      <c r="P24" s="104">
        <f>ROUND(D24*'113級距'!$P$6*0.2*A24/30*0.25,0)+ROUND(D24*'113級距'!$P$7*0.2*A24/30*0.25,0)</f>
        <v>47</v>
      </c>
      <c r="Q24" s="120">
        <f t="shared" si="1"/>
        <v>140</v>
      </c>
      <c r="R24" s="104">
        <f>ROUND(D24*'113級距'!$P$6*0.2*A24/30*0.5,0)+ROUND(D24*'113級距'!$P$7*0.2*A24/30*0.5,0)</f>
        <v>93</v>
      </c>
      <c r="S24" s="113">
        <f t="shared" si="0"/>
        <v>94</v>
      </c>
    </row>
    <row r="25" spans="1:19" ht="16.5">
      <c r="A25" s="112">
        <v>22</v>
      </c>
      <c r="B25" s="112">
        <v>183</v>
      </c>
      <c r="C25" s="103">
        <f t="shared" si="2"/>
        <v>8601</v>
      </c>
      <c r="D25" s="104">
        <f>VLOOKUP(C25,'113級距'!A$10:C$37,3,TRUE)</f>
        <v>11100</v>
      </c>
      <c r="E25" s="104">
        <f>VLOOKUP(C25,'113級距'!$J$23:$L$47,3,TRUE)</f>
        <v>27470</v>
      </c>
      <c r="F25" s="104">
        <f>VLOOKUP(C25,'113級距'!D$3:F$64,3,TRUE)</f>
        <v>8700</v>
      </c>
      <c r="G25" s="104">
        <f>VLOOKUP(C25,'113級距'!G$20:I$69,3,TRUE)</f>
        <v>27470</v>
      </c>
      <c r="H25" s="105">
        <f>ROUND(D25*'113級距'!$P$6*0.7*A25/30,0)+ROUND(D25*'113級距'!$P$7*0.7*A25/30,0)</f>
        <v>684</v>
      </c>
      <c r="I25" s="245"/>
      <c r="J25" s="120">
        <f>ROUND(F25*'113級距'!$P$2*A25/30,0)</f>
        <v>383</v>
      </c>
      <c r="K25" s="152">
        <f>ROUND(E25*'113級距'!$P$4*A25/30,0)</f>
        <v>22</v>
      </c>
      <c r="L25" s="105">
        <f>ROUND(D25*'113級距'!$P$6*0.2*A25/30,0)+ROUND(D25*'113級距'!$P$7*0.2*A25/30,0)</f>
        <v>195</v>
      </c>
      <c r="M25" s="120">
        <v>0</v>
      </c>
      <c r="N25" s="105">
        <f>ROUND(D25*'113級距'!$P$6*0.7*A25/30,0)</f>
        <v>627</v>
      </c>
      <c r="O25" s="105">
        <f>ROUND(D25*'113級距'!$P$6*0.2*A25/30,0)</f>
        <v>179</v>
      </c>
      <c r="P25" s="104">
        <f>ROUND(D25*'113級距'!$P$6*0.2*A25/30*0.25,0)+ROUND(D25*'113級距'!$P$7*0.2*A25/30*0.25,0)</f>
        <v>49</v>
      </c>
      <c r="Q25" s="120">
        <f t="shared" si="1"/>
        <v>146</v>
      </c>
      <c r="R25" s="104">
        <f>ROUND(D25*'113級距'!$P$6*0.2*A25/30*0.5,0)+ROUND(D25*'113級距'!$P$7*0.2*A25/30*0.5,0)</f>
        <v>98</v>
      </c>
      <c r="S25" s="113">
        <f t="shared" si="0"/>
        <v>97</v>
      </c>
    </row>
    <row r="26" spans="1:19" ht="16.5">
      <c r="A26" s="112">
        <v>23</v>
      </c>
      <c r="B26" s="112">
        <v>183</v>
      </c>
      <c r="C26" s="103">
        <f t="shared" si="2"/>
        <v>8601</v>
      </c>
      <c r="D26" s="104">
        <f>VLOOKUP(C26,'113級距'!A$10:C$37,3,TRUE)</f>
        <v>11100</v>
      </c>
      <c r="E26" s="104">
        <f>VLOOKUP(C26,'113級距'!$J$23:$L$47,3,TRUE)</f>
        <v>27470</v>
      </c>
      <c r="F26" s="104">
        <f>VLOOKUP(C26,'113級距'!D$3:F$64,3,TRUE)</f>
        <v>8700</v>
      </c>
      <c r="G26" s="104">
        <f>VLOOKUP(C26,'113級距'!G$20:I$69,3,TRUE)</f>
        <v>27470</v>
      </c>
      <c r="H26" s="105">
        <f>ROUND(D26*'113級距'!$P$6*0.7*A26/30,0)+ROUND(D26*'113級距'!$P$7*0.7*A26/30,0)</f>
        <v>715</v>
      </c>
      <c r="I26" s="245"/>
      <c r="J26" s="120">
        <f>ROUND(F26*'113級距'!$P$2*A26/30,0)</f>
        <v>400</v>
      </c>
      <c r="K26" s="152">
        <f>ROUND(E26*'113級距'!$P$4*A26/30,0)</f>
        <v>23</v>
      </c>
      <c r="L26" s="105">
        <f>ROUND(D26*'113級距'!$P$6*0.2*A26/30,0)+ROUND(D26*'113級距'!$P$7*0.2*A26/30,0)</f>
        <v>204</v>
      </c>
      <c r="M26" s="120">
        <v>0</v>
      </c>
      <c r="N26" s="105">
        <f>ROUND(D26*'113級距'!$P$6*0.7*A26/30,0)</f>
        <v>655</v>
      </c>
      <c r="O26" s="105">
        <f>ROUND(D26*'113級距'!$P$6*0.2*A26/30,0)</f>
        <v>187</v>
      </c>
      <c r="P26" s="104">
        <f>ROUND(D26*'113級距'!$P$6*0.2*A26/30*0.25,0)+ROUND(D26*'113級距'!$P$7*0.2*A26/30*0.25,0)</f>
        <v>51</v>
      </c>
      <c r="Q26" s="120">
        <f t="shared" si="1"/>
        <v>153</v>
      </c>
      <c r="R26" s="104">
        <f>ROUND(D26*'113級距'!$P$6*0.2*A26/30*0.5,0)+ROUND(D26*'113級距'!$P$7*0.2*A26/30*0.5,0)</f>
        <v>103</v>
      </c>
      <c r="S26" s="113">
        <f t="shared" si="0"/>
        <v>101</v>
      </c>
    </row>
    <row r="27" spans="1:19" ht="16.5">
      <c r="A27" s="112">
        <v>24</v>
      </c>
      <c r="B27" s="112">
        <v>183</v>
      </c>
      <c r="C27" s="103">
        <f t="shared" si="2"/>
        <v>8601</v>
      </c>
      <c r="D27" s="104">
        <f>VLOOKUP(C27,'113級距'!A$10:C$37,3,TRUE)</f>
        <v>11100</v>
      </c>
      <c r="E27" s="104">
        <f>VLOOKUP(C27,'113級距'!$J$23:$L$47,3,TRUE)</f>
        <v>27470</v>
      </c>
      <c r="F27" s="104">
        <f>VLOOKUP(C27,'113級距'!D$3:F$64,3,TRUE)</f>
        <v>8700</v>
      </c>
      <c r="G27" s="104">
        <f>VLOOKUP(C27,'113級距'!G$20:I$69,3,TRUE)</f>
        <v>27470</v>
      </c>
      <c r="H27" s="105">
        <f>ROUND(D27*'113級距'!$P$6*0.7*A27/30,0)+ROUND(D27*'113級距'!$P$7*0.7*A27/30,0)</f>
        <v>746</v>
      </c>
      <c r="I27" s="245"/>
      <c r="J27" s="120">
        <f>ROUND(F27*'113級距'!$P$2*A27/30,0)</f>
        <v>418</v>
      </c>
      <c r="K27" s="152">
        <f>ROUND(E27*'113級距'!$P$4*A27/30,0)</f>
        <v>24</v>
      </c>
      <c r="L27" s="105">
        <f>ROUND(D27*'113級距'!$P$6*0.2*A27/30,0)+ROUND(D27*'113級距'!$P$7*0.2*A27/30,0)</f>
        <v>213</v>
      </c>
      <c r="M27" s="120">
        <v>0</v>
      </c>
      <c r="N27" s="105">
        <f>ROUND(D27*'113級距'!$P$6*0.7*A27/30,0)</f>
        <v>684</v>
      </c>
      <c r="O27" s="105">
        <f>ROUND(D27*'113級距'!$P$6*0.2*A27/30,0)</f>
        <v>195</v>
      </c>
      <c r="P27" s="104">
        <f>ROUND(D27*'113級距'!$P$6*0.2*A27/30*0.25,0)+ROUND(D27*'113級距'!$P$7*0.2*A27/30*0.25,0)</f>
        <v>53</v>
      </c>
      <c r="Q27" s="120">
        <f t="shared" si="1"/>
        <v>160</v>
      </c>
      <c r="R27" s="104">
        <f>ROUND(D27*'113級距'!$P$6*0.2*A27/30*0.5,0)+ROUND(D27*'113級距'!$P$7*0.2*A27/30*0.5,0)</f>
        <v>107</v>
      </c>
      <c r="S27" s="113">
        <f t="shared" si="0"/>
        <v>106</v>
      </c>
    </row>
    <row r="28" spans="1:19" ht="16.5">
      <c r="A28" s="112">
        <v>25</v>
      </c>
      <c r="B28" s="112">
        <v>183</v>
      </c>
      <c r="C28" s="103">
        <f t="shared" si="2"/>
        <v>8601</v>
      </c>
      <c r="D28" s="104">
        <f>VLOOKUP(C28,'113級距'!A$10:C$37,3,TRUE)</f>
        <v>11100</v>
      </c>
      <c r="E28" s="104">
        <f>VLOOKUP(C28,'113級距'!$J$23:$L$47,3,TRUE)</f>
        <v>27470</v>
      </c>
      <c r="F28" s="104">
        <f>VLOOKUP(C28,'113級距'!D$3:F$64,3,TRUE)</f>
        <v>8700</v>
      </c>
      <c r="G28" s="104">
        <f>VLOOKUP(C28,'113級距'!G$20:I$69,3,TRUE)</f>
        <v>27470</v>
      </c>
      <c r="H28" s="105">
        <f>ROUND(D28*'113級距'!$P$6*0.7*A28/30,0)+ROUND(D28*'113級距'!$P$7*0.7*A28/30,0)</f>
        <v>777</v>
      </c>
      <c r="I28" s="245"/>
      <c r="J28" s="120">
        <f>ROUND(F28*'113級距'!$P$2*A28/30,0)</f>
        <v>435</v>
      </c>
      <c r="K28" s="152">
        <f>ROUND(E28*'113級距'!$P$4*A28/30,0)</f>
        <v>25</v>
      </c>
      <c r="L28" s="105">
        <f>ROUND(D28*'113級距'!$P$6*0.2*A28/30,0)+ROUND(D28*'113級距'!$P$7*0.2*A28/30,0)</f>
        <v>223</v>
      </c>
      <c r="M28" s="120">
        <v>0</v>
      </c>
      <c r="N28" s="105">
        <f>ROUND(D28*'113級距'!$P$6*0.7*A28/30,0)</f>
        <v>712</v>
      </c>
      <c r="O28" s="105">
        <f>ROUND(D28*'113級距'!$P$6*0.2*A28/30,0)</f>
        <v>204</v>
      </c>
      <c r="P28" s="104">
        <f>ROUND(D28*'113級距'!$P$6*0.2*A28/30*0.25,0)+ROUND(D28*'113級距'!$P$7*0.2*A28/30*0.25,0)</f>
        <v>56</v>
      </c>
      <c r="Q28" s="120">
        <f t="shared" si="1"/>
        <v>167</v>
      </c>
      <c r="R28" s="104">
        <f>ROUND(D28*'113級距'!$P$6*0.2*A28/30*0.5,0)+ROUND(D28*'113級距'!$P$7*0.2*A28/30*0.5,0)</f>
        <v>111</v>
      </c>
      <c r="S28" s="113">
        <f t="shared" si="0"/>
        <v>112</v>
      </c>
    </row>
    <row r="29" spans="1:19" ht="16.5">
      <c r="A29" s="112">
        <v>26</v>
      </c>
      <c r="B29" s="112">
        <v>183</v>
      </c>
      <c r="C29" s="103">
        <f t="shared" si="2"/>
        <v>8601</v>
      </c>
      <c r="D29" s="104">
        <f>VLOOKUP(C29,'113級距'!A$10:C$37,3,TRUE)</f>
        <v>11100</v>
      </c>
      <c r="E29" s="104">
        <f>VLOOKUP(C29,'113級距'!$J$23:$L$47,3,TRUE)</f>
        <v>27470</v>
      </c>
      <c r="F29" s="104">
        <f>VLOOKUP(C29,'113級距'!D$3:F$64,3,TRUE)</f>
        <v>8700</v>
      </c>
      <c r="G29" s="104">
        <f>VLOOKUP(C29,'113級距'!G$20:I$69,3,TRUE)</f>
        <v>27470</v>
      </c>
      <c r="H29" s="105">
        <f>ROUND(D29*'113級距'!$P$6*0.7*A29/30,0)+ROUND(D29*'113級距'!$P$7*0.7*A29/30,0)</f>
        <v>808</v>
      </c>
      <c r="I29" s="245"/>
      <c r="J29" s="120">
        <f>ROUND(F29*'113級距'!$P$2*A29/30,0)</f>
        <v>452</v>
      </c>
      <c r="K29" s="152">
        <f>ROUND(E29*'113級距'!$P$4*A29/30,0)</f>
        <v>26</v>
      </c>
      <c r="L29" s="105">
        <f>ROUND(D29*'113級距'!$P$6*0.2*A29/30,0)+ROUND(D29*'113級距'!$P$7*0.2*A29/30,0)</f>
        <v>231</v>
      </c>
      <c r="M29" s="120">
        <v>0</v>
      </c>
      <c r="N29" s="105">
        <f>ROUND(D29*'113級距'!$P$6*0.7*A29/30,0)</f>
        <v>741</v>
      </c>
      <c r="O29" s="105">
        <f>ROUND(D29*'113級距'!$P$6*0.2*A29/30,0)</f>
        <v>212</v>
      </c>
      <c r="P29" s="104">
        <f>ROUND(D29*'113級距'!$P$6*0.2*A29/30*0.25,0)+ROUND(D29*'113級距'!$P$7*0.2*A29/30*0.25,0)</f>
        <v>58</v>
      </c>
      <c r="Q29" s="120">
        <f t="shared" si="1"/>
        <v>173</v>
      </c>
      <c r="R29" s="104">
        <f>ROUND(D29*'113級距'!$P$6*0.2*A29/30*0.5,0)+ROUND(D29*'113級距'!$P$7*0.2*A29/30*0.5,0)</f>
        <v>116</v>
      </c>
      <c r="S29" s="113">
        <f t="shared" si="0"/>
        <v>115</v>
      </c>
    </row>
    <row r="30" spans="1:19" ht="16.5">
      <c r="A30" s="112">
        <v>27</v>
      </c>
      <c r="B30" s="112">
        <v>183</v>
      </c>
      <c r="C30" s="103">
        <f t="shared" si="2"/>
        <v>8601</v>
      </c>
      <c r="D30" s="104">
        <f>VLOOKUP(C30,'113級距'!A$10:C$37,3,TRUE)</f>
        <v>11100</v>
      </c>
      <c r="E30" s="104">
        <f>VLOOKUP(C30,'113級距'!$J$23:$L$47,3,TRUE)</f>
        <v>27470</v>
      </c>
      <c r="F30" s="104">
        <f>VLOOKUP(C30,'113級距'!D$3:F$64,3,TRUE)</f>
        <v>8700</v>
      </c>
      <c r="G30" s="104">
        <f>VLOOKUP(C30,'113級距'!G$20:I$69,3,TRUE)</f>
        <v>27470</v>
      </c>
      <c r="H30" s="105">
        <f>ROUND(D30*'113級距'!$P$6*0.7*A30/30,0)+ROUND(D30*'113級距'!$P$7*0.7*A30/30,0)</f>
        <v>839</v>
      </c>
      <c r="I30" s="245"/>
      <c r="J30" s="120">
        <f>ROUND(F30*'113級距'!$P$2*A30/30,0)</f>
        <v>470</v>
      </c>
      <c r="K30" s="152">
        <f>ROUND(E30*'113級距'!$P$4*A30/30,0)</f>
        <v>27</v>
      </c>
      <c r="L30" s="105">
        <f>ROUND(D30*'113級距'!$P$6*0.2*A30/30,0)+ROUND(D30*'113級距'!$P$7*0.2*A30/30,0)</f>
        <v>240</v>
      </c>
      <c r="M30" s="120">
        <v>0</v>
      </c>
      <c r="N30" s="105">
        <f>ROUND(D30*'113級距'!$P$6*0.7*A30/30,0)</f>
        <v>769</v>
      </c>
      <c r="O30" s="105">
        <f>ROUND(D30*'113級距'!$P$6*0.2*A30/30,0)</f>
        <v>220</v>
      </c>
      <c r="P30" s="104">
        <f>ROUND(D30*'113級距'!$P$6*0.2*A30/30*0.25,0)+ROUND(D30*'113級距'!$P$7*0.2*A30/30*0.25,0)</f>
        <v>60</v>
      </c>
      <c r="Q30" s="120">
        <f t="shared" si="1"/>
        <v>180</v>
      </c>
      <c r="R30" s="104">
        <f>ROUND(D30*'113級距'!$P$6*0.2*A30/30*0.5,0)+ROUND(D30*'113級距'!$P$7*0.2*A30/30*0.5,0)</f>
        <v>120</v>
      </c>
      <c r="S30" s="113">
        <f t="shared" si="0"/>
        <v>120</v>
      </c>
    </row>
    <row r="31" spans="1:19" ht="16.5">
      <c r="A31" s="112">
        <v>28</v>
      </c>
      <c r="B31" s="112">
        <v>183</v>
      </c>
      <c r="C31" s="103">
        <f t="shared" si="2"/>
        <v>8601</v>
      </c>
      <c r="D31" s="104">
        <f>VLOOKUP(C31,'113級距'!A$10:C$37,3,TRUE)</f>
        <v>11100</v>
      </c>
      <c r="E31" s="104">
        <f>VLOOKUP(C31,'113級距'!$J$23:$L$47,3,TRUE)</f>
        <v>27470</v>
      </c>
      <c r="F31" s="104">
        <f>VLOOKUP(C31,'113級距'!D$3:F$64,3,TRUE)</f>
        <v>8700</v>
      </c>
      <c r="G31" s="104">
        <f>VLOOKUP(C31,'113級距'!G$20:I$69,3,TRUE)</f>
        <v>27470</v>
      </c>
      <c r="H31" s="105">
        <f>ROUND(D31*'113級距'!$P$6*0.7*A31/30,0)+ROUND(D31*'113級距'!$P$7*0.7*A31/30,0)</f>
        <v>871</v>
      </c>
      <c r="I31" s="245"/>
      <c r="J31" s="120">
        <f>ROUND(F31*'113級距'!$P$2*A31/30,0)</f>
        <v>487</v>
      </c>
      <c r="K31" s="152">
        <f>ROUND(E31*'113級距'!$P$4*A31/30,0)</f>
        <v>28</v>
      </c>
      <c r="L31" s="105">
        <f>ROUND(D31*'113級距'!$P$6*0.2*A31/30,0)+ROUND(D31*'113級距'!$P$7*0.2*A31/30,0)</f>
        <v>249</v>
      </c>
      <c r="M31" s="120">
        <v>0</v>
      </c>
      <c r="N31" s="105">
        <f>ROUND(D31*'113級距'!$P$6*0.7*A31/30,0)</f>
        <v>798</v>
      </c>
      <c r="O31" s="105">
        <f>ROUND(D31*'113級距'!$P$6*0.2*A31/30,0)</f>
        <v>228</v>
      </c>
      <c r="P31" s="104">
        <f>ROUND(D31*'113級距'!$P$6*0.2*A31/30*0.25,0)+ROUND(D31*'113級距'!$P$7*0.2*A31/30*0.25,0)</f>
        <v>62</v>
      </c>
      <c r="Q31" s="120">
        <f t="shared" si="1"/>
        <v>187</v>
      </c>
      <c r="R31" s="104">
        <f>ROUND(D31*'113級距'!$P$6*0.2*A31/30*0.5,0)+ROUND(D31*'113級距'!$P$7*0.2*A31/30*0.5,0)</f>
        <v>124</v>
      </c>
      <c r="S31" s="113">
        <f t="shared" si="0"/>
        <v>125</v>
      </c>
    </row>
    <row r="32" spans="1:19" ht="16.5">
      <c r="A32" s="112">
        <v>29</v>
      </c>
      <c r="B32" s="112">
        <v>183</v>
      </c>
      <c r="C32" s="103">
        <f t="shared" si="2"/>
        <v>8601</v>
      </c>
      <c r="D32" s="104">
        <f>VLOOKUP(C32,'113級距'!A$10:C$37,3,TRUE)</f>
        <v>11100</v>
      </c>
      <c r="E32" s="104">
        <f>VLOOKUP(C32,'113級距'!$J$23:$L$47,3,TRUE)</f>
        <v>27470</v>
      </c>
      <c r="F32" s="104">
        <f>VLOOKUP(C32,'113級距'!D$3:F$64,3,TRUE)</f>
        <v>8700</v>
      </c>
      <c r="G32" s="104">
        <f>VLOOKUP(C32,'113級距'!G$20:I$69,3,TRUE)</f>
        <v>27470</v>
      </c>
      <c r="H32" s="105">
        <f>ROUND(D32*'113級距'!$P$6*0.7*A32/30,0)+ROUND(D32*'113級距'!$P$7*0.7*A32/30,0)</f>
        <v>901</v>
      </c>
      <c r="I32" s="245"/>
      <c r="J32" s="120">
        <f>ROUND(F32*'113級距'!$P$2*A32/30,0)</f>
        <v>505</v>
      </c>
      <c r="K32" s="152">
        <f>ROUND(E32*'113級距'!$P$4*A32/30,0)</f>
        <v>29</v>
      </c>
      <c r="L32" s="105">
        <f>ROUND(D32*'113級距'!$P$6*0.2*A32/30,0)+ROUND(D32*'113級距'!$P$7*0.2*A32/30,0)</f>
        <v>257</v>
      </c>
      <c r="M32" s="120">
        <v>0</v>
      </c>
      <c r="N32" s="105">
        <f>ROUND(D32*'113級距'!$P$6*0.7*A32/30,0)</f>
        <v>826</v>
      </c>
      <c r="O32" s="105">
        <f>ROUND(D32*'113級距'!$P$6*0.2*A32/30,0)</f>
        <v>236</v>
      </c>
      <c r="P32" s="104">
        <f>ROUND(D32*'113級距'!$P$6*0.2*A32/30*0.25,0)+ROUND(D32*'113級距'!$P$7*0.2*A32/30*0.25,0)</f>
        <v>64</v>
      </c>
      <c r="Q32" s="120">
        <f t="shared" si="1"/>
        <v>193</v>
      </c>
      <c r="R32" s="104">
        <f>ROUND(D32*'113級距'!$P$6*0.2*A32/30*0.5,0)+ROUND(D32*'113級距'!$P$7*0.2*A32/30*0.5,0)</f>
        <v>129</v>
      </c>
      <c r="S32" s="113">
        <f t="shared" si="0"/>
        <v>128</v>
      </c>
    </row>
    <row r="33" spans="1:19" ht="17.25" thickBot="1">
      <c r="A33" s="114">
        <v>30</v>
      </c>
      <c r="B33" s="114">
        <v>183</v>
      </c>
      <c r="C33" s="115">
        <f>B33*47</f>
        <v>8601</v>
      </c>
      <c r="D33" s="116">
        <f>VLOOKUP(C33,'113級距'!A$10:C$37,3,TRUE)</f>
        <v>11100</v>
      </c>
      <c r="E33" s="116">
        <f>VLOOKUP(C33,'113級距'!$J$23:$L$47,3,TRUE)</f>
        <v>27470</v>
      </c>
      <c r="F33" s="116">
        <f>VLOOKUP(C33,'113級距'!D$3:F$64,3,TRUE)</f>
        <v>8700</v>
      </c>
      <c r="G33" s="116">
        <f>VLOOKUP(C33,'113級距'!G$20:I$69,3,TRUE)</f>
        <v>27470</v>
      </c>
      <c r="H33" s="117">
        <f>ROUND(D33*'113級距'!$P$6*0.7*A33/30,0)+ROUND(D33*'113級距'!$P$7*0.7*A33/30,0)</f>
        <v>933</v>
      </c>
      <c r="I33" s="246"/>
      <c r="J33" s="118">
        <f>ROUND(F33*'113級距'!$P$2*A33/30,0)</f>
        <v>522</v>
      </c>
      <c r="K33" s="152">
        <f>ROUND(E33*'113級距'!$P$4*A33/30,0)</f>
        <v>30</v>
      </c>
      <c r="L33" s="105">
        <f>ROUND(D33*'113級距'!$P$6*0.2*A33/30,0)+ROUND(D33*'113級距'!$P$7*0.2*A33/30,0)</f>
        <v>266</v>
      </c>
      <c r="M33" s="118">
        <v>0</v>
      </c>
      <c r="N33" s="105">
        <f>ROUND(D33*'113級距'!$P$6*0.7*A33/30,0)</f>
        <v>855</v>
      </c>
      <c r="O33" s="117">
        <f>ROUND(D33*'113級距'!$P$6*0.2*A33/30,0)</f>
        <v>244</v>
      </c>
      <c r="P33" s="116">
        <f>ROUND(D33*'113級距'!$P$6*0.2*A33/30*0.25,0)+ROUND(D33*'113級距'!$P$7*0.2*A33/30*0.25,0)</f>
        <v>67</v>
      </c>
      <c r="Q33" s="118">
        <f t="shared" si="1"/>
        <v>199</v>
      </c>
      <c r="R33" s="116">
        <f>ROUND(D33*'113級距'!$P$6*0.2*A33/30*0.5,0)+ROUND(D33*'113級距'!$P$7*0.2*A33/30*0.5,0)</f>
        <v>133</v>
      </c>
      <c r="S33" s="119">
        <f t="shared" si="0"/>
        <v>133</v>
      </c>
    </row>
    <row r="35" spans="1:12" ht="52.5" customHeight="1">
      <c r="A35" s="234" t="s">
        <v>134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</row>
    <row r="38" spans="8:19" s="6" customFormat="1" ht="16.5"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</sheetData>
  <sheetProtection/>
  <mergeCells count="12">
    <mergeCell ref="A1:C1"/>
    <mergeCell ref="D1:M1"/>
    <mergeCell ref="N1:S1"/>
    <mergeCell ref="A2:C2"/>
    <mergeCell ref="D2:G2"/>
    <mergeCell ref="A35:L35"/>
    <mergeCell ref="H2:K2"/>
    <mergeCell ref="L2:M2"/>
    <mergeCell ref="N2:O2"/>
    <mergeCell ref="P2:Q2"/>
    <mergeCell ref="R2:S2"/>
    <mergeCell ref="I4:I33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317"/>
  <sheetViews>
    <sheetView tabSelected="1" zoomScalePageLayoutView="0" workbookViewId="0" topLeftCell="A1">
      <selection activeCell="B14" sqref="B14"/>
    </sheetView>
  </sheetViews>
  <sheetFormatPr defaultColWidth="9.00390625" defaultRowHeight="15.75"/>
  <cols>
    <col min="1" max="1" width="12.25390625" style="6" customWidth="1"/>
    <col min="2" max="2" width="17.125" style="6" customWidth="1"/>
    <col min="3" max="4" width="13.625" style="6" customWidth="1"/>
    <col min="5" max="5" width="11.25390625" style="6" customWidth="1"/>
    <col min="6" max="6" width="9.50390625" style="6" customWidth="1"/>
    <col min="7" max="7" width="9.00390625" style="1" customWidth="1"/>
    <col min="8" max="8" width="10.00390625" style="1" customWidth="1"/>
    <col min="9" max="9" width="9.00390625" style="1" customWidth="1"/>
    <col min="10" max="10" width="10.875" style="1" customWidth="1"/>
    <col min="11" max="11" width="10.75390625" style="1" customWidth="1"/>
    <col min="12" max="12" width="9.50390625" style="1" customWidth="1"/>
    <col min="13" max="13" width="10.875" style="1" bestFit="1" customWidth="1"/>
    <col min="14" max="14" width="10.875" style="1" customWidth="1"/>
    <col min="15" max="17" width="7.875" style="1" customWidth="1"/>
    <col min="18" max="18" width="7.875" style="7" customWidth="1"/>
    <col min="19" max="22" width="7.875" style="1" customWidth="1"/>
    <col min="23" max="16384" width="9.00390625" style="1" customWidth="1"/>
  </cols>
  <sheetData>
    <row r="1" spans="6:22" ht="10.5" customHeight="1" thickBot="1">
      <c r="F1" s="18"/>
      <c r="L1" s="4"/>
      <c r="M1" s="4"/>
      <c r="O1" s="5"/>
      <c r="P1" s="5"/>
      <c r="Q1" s="5"/>
      <c r="R1" s="5"/>
      <c r="U1" s="4"/>
      <c r="V1" s="4"/>
    </row>
    <row r="2" spans="1:22" ht="16.5">
      <c r="A2" s="275" t="s">
        <v>20</v>
      </c>
      <c r="B2" s="276"/>
      <c r="E2" s="277" t="s">
        <v>63</v>
      </c>
      <c r="F2" s="277"/>
      <c r="G2" s="277"/>
      <c r="H2" s="277"/>
      <c r="J2" s="273" t="s">
        <v>64</v>
      </c>
      <c r="K2" s="273"/>
      <c r="L2" s="273"/>
      <c r="N2" s="86" t="s">
        <v>79</v>
      </c>
      <c r="O2" s="5"/>
      <c r="P2" s="5"/>
      <c r="Q2" s="5"/>
      <c r="R2" s="6"/>
      <c r="S2" s="13"/>
      <c r="T2" s="13"/>
      <c r="U2" s="31"/>
      <c r="V2" s="4"/>
    </row>
    <row r="3" spans="1:22" ht="18.75">
      <c r="A3" s="19" t="s">
        <v>23</v>
      </c>
      <c r="B3" s="20"/>
      <c r="E3" s="29" t="s">
        <v>24</v>
      </c>
      <c r="F3" s="258" t="s">
        <v>25</v>
      </c>
      <c r="G3" s="258"/>
      <c r="H3" s="258"/>
      <c r="J3" s="51"/>
      <c r="K3" s="52" t="s">
        <v>54</v>
      </c>
      <c r="L3" s="52" t="s">
        <v>53</v>
      </c>
      <c r="N3" s="133" t="s">
        <v>78</v>
      </c>
      <c r="Q3" s="5"/>
      <c r="R3" s="6"/>
      <c r="S3" s="31"/>
      <c r="T3" s="30"/>
      <c r="U3" s="7"/>
      <c r="V3" s="4"/>
    </row>
    <row r="4" spans="1:22" ht="19.5">
      <c r="A4" s="19" t="s">
        <v>26</v>
      </c>
      <c r="B4" s="22"/>
      <c r="E4" s="23" t="s">
        <v>27</v>
      </c>
      <c r="F4" s="258" t="s">
        <v>28</v>
      </c>
      <c r="G4" s="258"/>
      <c r="H4" s="258"/>
      <c r="J4" s="52" t="s">
        <v>58</v>
      </c>
      <c r="K4" s="52" t="s">
        <v>57</v>
      </c>
      <c r="L4" s="52" t="s">
        <v>60</v>
      </c>
      <c r="Q4" s="5"/>
      <c r="R4" s="6"/>
      <c r="S4" s="14"/>
      <c r="T4" s="15"/>
      <c r="U4" s="7"/>
      <c r="V4" s="4"/>
    </row>
    <row r="5" spans="1:22" ht="16.5">
      <c r="A5" s="21" t="s">
        <v>32</v>
      </c>
      <c r="B5" s="24">
        <f>30-(B3-1)</f>
        <v>31</v>
      </c>
      <c r="E5" s="29" t="s">
        <v>21</v>
      </c>
      <c r="F5" s="258" t="s">
        <v>22</v>
      </c>
      <c r="G5" s="258"/>
      <c r="H5" s="258"/>
      <c r="J5" s="52" t="s">
        <v>56</v>
      </c>
      <c r="K5" s="52" t="s">
        <v>57</v>
      </c>
      <c r="L5" s="53" t="s">
        <v>61</v>
      </c>
      <c r="N5" s="1" t="s">
        <v>80</v>
      </c>
      <c r="Q5" s="5"/>
      <c r="R5" s="6"/>
      <c r="S5" s="14"/>
      <c r="T5" s="15"/>
      <c r="U5" s="7"/>
      <c r="V5" s="4"/>
    </row>
    <row r="6" spans="1:22" ht="20.25" thickBot="1">
      <c r="A6" s="25" t="s">
        <v>31</v>
      </c>
      <c r="B6" s="17">
        <f>B4-(B3-1)</f>
        <v>1</v>
      </c>
      <c r="E6" s="23" t="s">
        <v>29</v>
      </c>
      <c r="F6" s="258" t="s">
        <v>30</v>
      </c>
      <c r="G6" s="258"/>
      <c r="H6" s="258"/>
      <c r="J6" s="54" t="s">
        <v>59</v>
      </c>
      <c r="K6" s="52" t="s">
        <v>55</v>
      </c>
      <c r="L6" s="52" t="s">
        <v>55</v>
      </c>
      <c r="N6" s="1" t="s">
        <v>81</v>
      </c>
      <c r="Q6" s="5"/>
      <c r="R6" s="1"/>
      <c r="S6" s="14"/>
      <c r="T6" s="15"/>
      <c r="U6" s="7"/>
      <c r="V6" s="4"/>
    </row>
    <row r="7" spans="1:22" ht="16.5">
      <c r="A7" s="268" t="s">
        <v>35</v>
      </c>
      <c r="B7" s="268"/>
      <c r="E7" s="4" t="s">
        <v>36</v>
      </c>
      <c r="G7" s="6"/>
      <c r="L7" s="4"/>
      <c r="N7" s="5"/>
      <c r="O7" s="5"/>
      <c r="P7" s="5"/>
      <c r="Q7" s="5"/>
      <c r="R7" s="5"/>
      <c r="S7" s="4"/>
      <c r="T7" s="4"/>
      <c r="U7" s="4"/>
      <c r="V7" s="4"/>
    </row>
    <row r="8" spans="1:18" ht="16.5">
      <c r="A8" s="32" t="s">
        <v>37</v>
      </c>
      <c r="E8" s="32" t="s">
        <v>52</v>
      </c>
      <c r="G8" s="6"/>
      <c r="O8" s="6"/>
      <c r="P8" s="6"/>
      <c r="Q8" s="6"/>
      <c r="R8" s="6"/>
    </row>
    <row r="9" spans="1:18" ht="16.5">
      <c r="A9" s="32"/>
      <c r="E9" s="32" t="s">
        <v>62</v>
      </c>
      <c r="G9" s="6"/>
      <c r="O9" s="6"/>
      <c r="P9" s="6"/>
      <c r="Q9" s="6"/>
      <c r="R9" s="6"/>
    </row>
    <row r="10" spans="2:7" ht="25.5" customHeight="1" thickBot="1">
      <c r="B10" s="4"/>
      <c r="E10" s="84" t="s">
        <v>72</v>
      </c>
      <c r="G10" s="6"/>
    </row>
    <row r="11" spans="1:22" ht="42.75" customHeight="1">
      <c r="A11" s="247" t="s">
        <v>34</v>
      </c>
      <c r="B11" s="267"/>
      <c r="C11" s="250" t="s">
        <v>33</v>
      </c>
      <c r="D11" s="250"/>
      <c r="E11" s="250"/>
      <c r="F11" s="250"/>
      <c r="G11" s="250"/>
      <c r="H11" s="250"/>
      <c r="I11" s="250"/>
      <c r="J11" s="250"/>
      <c r="K11" s="250"/>
      <c r="L11" s="251"/>
      <c r="M11" s="280" t="s">
        <v>77</v>
      </c>
      <c r="N11" s="281"/>
      <c r="O11" s="281"/>
      <c r="P11" s="281"/>
      <c r="Q11" s="281"/>
      <c r="R11" s="281"/>
      <c r="S11" s="281"/>
      <c r="T11" s="281"/>
      <c r="U11" s="281"/>
      <c r="V11" s="282"/>
    </row>
    <row r="12" spans="1:22" ht="35.25" customHeight="1">
      <c r="A12" s="278" t="s">
        <v>18</v>
      </c>
      <c r="B12" s="279"/>
      <c r="C12" s="274" t="s">
        <v>75</v>
      </c>
      <c r="D12" s="274"/>
      <c r="E12" s="274"/>
      <c r="F12" s="266"/>
      <c r="G12" s="262" t="s">
        <v>5</v>
      </c>
      <c r="H12" s="263"/>
      <c r="I12" s="263"/>
      <c r="J12" s="264"/>
      <c r="K12" s="260" t="s">
        <v>8</v>
      </c>
      <c r="L12" s="261"/>
      <c r="M12" s="265" t="s">
        <v>65</v>
      </c>
      <c r="N12" s="266"/>
      <c r="O12" s="262" t="s">
        <v>12</v>
      </c>
      <c r="P12" s="263"/>
      <c r="Q12" s="263"/>
      <c r="R12" s="263"/>
      <c r="S12" s="274" t="s">
        <v>13</v>
      </c>
      <c r="T12" s="263"/>
      <c r="U12" s="263"/>
      <c r="V12" s="261"/>
    </row>
    <row r="13" spans="1:22" ht="33">
      <c r="A13" s="27" t="s">
        <v>19</v>
      </c>
      <c r="B13" s="33" t="s">
        <v>14</v>
      </c>
      <c r="C13" s="46" t="s">
        <v>38</v>
      </c>
      <c r="D13" s="46" t="s">
        <v>111</v>
      </c>
      <c r="E13" s="46" t="s">
        <v>4</v>
      </c>
      <c r="F13" s="47" t="s">
        <v>9</v>
      </c>
      <c r="G13" s="9" t="s">
        <v>0</v>
      </c>
      <c r="H13" s="30" t="s">
        <v>6</v>
      </c>
      <c r="I13" s="30" t="s">
        <v>1</v>
      </c>
      <c r="J13" s="10" t="s">
        <v>2</v>
      </c>
      <c r="K13" s="2" t="s">
        <v>3</v>
      </c>
      <c r="L13" s="26" t="s">
        <v>7</v>
      </c>
      <c r="M13" s="55" t="s">
        <v>66</v>
      </c>
      <c r="N13" s="11" t="s">
        <v>3</v>
      </c>
      <c r="O13" s="259" t="s">
        <v>11</v>
      </c>
      <c r="P13" s="259"/>
      <c r="Q13" s="271" t="s">
        <v>10</v>
      </c>
      <c r="R13" s="272"/>
      <c r="S13" s="259" t="s">
        <v>11</v>
      </c>
      <c r="T13" s="259"/>
      <c r="U13" s="269" t="s">
        <v>10</v>
      </c>
      <c r="V13" s="270"/>
    </row>
    <row r="14" spans="1:22" ht="16.5">
      <c r="A14" s="16">
        <v>30</v>
      </c>
      <c r="B14" s="34"/>
      <c r="C14" s="46">
        <f>VLOOKUP(B14,'113級距'!A$10:C$37,3,TRUE)</f>
        <v>11100</v>
      </c>
      <c r="D14" s="46">
        <f>VLOOKUP(B14,'113級距'!$J$23:$L$47,3,TRUE)</f>
        <v>27470</v>
      </c>
      <c r="E14" s="46">
        <f>VLOOKUP(B14,'113級距'!D$3:F$64,3,TRUE)</f>
        <v>1500</v>
      </c>
      <c r="F14" s="47">
        <f>VLOOKUP(B14,'113級距'!G:I,3,TRUE)</f>
        <v>27470</v>
      </c>
      <c r="G14" s="2">
        <f>ROUND(C14*'113級距'!$P$6*0.7*A14/30,0)+ROUND(C14*'113級距'!$P$7*0.7*A14/30,0)</f>
        <v>933</v>
      </c>
      <c r="H14" s="30">
        <f>ROUND(F14*'113級距'!$P$9*0.6*'113級距'!$P$10,0)</f>
        <v>1329</v>
      </c>
      <c r="I14" s="28">
        <f>ROUND(E14*'113級距'!$P$2*A14/30,0)</f>
        <v>90</v>
      </c>
      <c r="J14" s="8">
        <f>ROUND(D14*'113級距'!$P$4*A14/30,0)</f>
        <v>30</v>
      </c>
      <c r="K14" s="2">
        <f>ROUND(C14*'113級距'!$P$6*0.2*A14/30,0)+ROUND(C14*'113級距'!$P$7*0.2*A14/30,0)</f>
        <v>266</v>
      </c>
      <c r="L14" s="26">
        <f>ROUND(F14*'113級距'!$P$9*0.3,0)</f>
        <v>426</v>
      </c>
      <c r="M14" s="12">
        <f>ROUND(C14*'113級距'!$P$6*0.7*A14/30,0)</f>
        <v>855</v>
      </c>
      <c r="N14" s="3">
        <f>ROUND(C14*'113級距'!$P$6*0.2*A14/30,0)</f>
        <v>244</v>
      </c>
      <c r="O14" s="46">
        <f>ROUND(C14*'113級距'!$P$6*0.2*A14/30*0.25,0)+ROUND(C14*'113級距'!$P$7*0.2*A14/30*0.25,0)</f>
        <v>67</v>
      </c>
      <c r="P14" s="46">
        <f>ROUNDUP(ROUNDDOWN(L14/4,1),0)</f>
        <v>107</v>
      </c>
      <c r="Q14" s="28">
        <f>ROUND(K14-O14,0)</f>
        <v>199</v>
      </c>
      <c r="R14" s="8">
        <f>ROUND(L14-P14,0)</f>
        <v>319</v>
      </c>
      <c r="S14" s="46">
        <f>ROUND(C14*'113級距'!$P$6*0.2*A14/30*0.5,0)+ROUND(C14*'113級距'!$P$7*0.2*A14/30*0.5,0)</f>
        <v>133</v>
      </c>
      <c r="T14" s="46">
        <f>ROUNDUP(ROUNDDOWN(L14/2,1),0)</f>
        <v>213</v>
      </c>
      <c r="U14" s="28">
        <f>ROUND(K14-S14,0)</f>
        <v>133</v>
      </c>
      <c r="V14" s="26">
        <f>ROUND(L14-T14,0)</f>
        <v>213</v>
      </c>
    </row>
    <row r="15" spans="1:22" ht="16.5">
      <c r="A15" s="16">
        <v>30</v>
      </c>
      <c r="B15" s="34"/>
      <c r="C15" s="46">
        <f>VLOOKUP(B15,'113級距'!A$10:C$37,3,TRUE)</f>
        <v>11100</v>
      </c>
      <c r="D15" s="46">
        <f>VLOOKUP(B15,'113級距'!$J$23:$L$47,3,TRUE)</f>
        <v>27470</v>
      </c>
      <c r="E15" s="46">
        <f>VLOOKUP(B15,'113級距'!D$3:F$64,3,TRUE)</f>
        <v>1500</v>
      </c>
      <c r="F15" s="47">
        <f>VLOOKUP(B15,'113級距'!G:I,3,TRUE)</f>
        <v>27470</v>
      </c>
      <c r="G15" s="2">
        <f>ROUND(C15*'113級距'!$P$6*0.7*A15/30,0)+ROUND(C15*'113級距'!$P$7*0.7*A15/30,0)</f>
        <v>933</v>
      </c>
      <c r="H15" s="140">
        <f>ROUND(F15*'113級距'!$P$9*0.6*'113級距'!$P$10,0)</f>
        <v>1329</v>
      </c>
      <c r="I15" s="28">
        <f>ROUND(E15*'113級距'!$P$2*A15/30,0)</f>
        <v>90</v>
      </c>
      <c r="J15" s="8">
        <f>ROUND(D15*'113級距'!$P$4*A15/30,0)</f>
        <v>30</v>
      </c>
      <c r="K15" s="2">
        <f>ROUND(C15*'113級距'!$P$6*0.2*A15/30,0)+ROUND(C15*'113級距'!$P$7*0.2*A15/30,0)</f>
        <v>266</v>
      </c>
      <c r="L15" s="26">
        <f>ROUND(F15*'113級距'!$P$9*0.3,0)</f>
        <v>426</v>
      </c>
      <c r="M15" s="12">
        <f>ROUND(C15*'113級距'!$P$6*0.7*A15/30,0)</f>
        <v>855</v>
      </c>
      <c r="N15" s="3">
        <f>ROUND(C15*'113級距'!$P$6*0.2*A15/30,0)</f>
        <v>244</v>
      </c>
      <c r="O15" s="46">
        <f>ROUND(C15*'113級距'!$P$6*0.2*A15/30*0.25,0)+ROUND(C15*'113級距'!$P$7*0.2*A15/30*0.25,0)</f>
        <v>67</v>
      </c>
      <c r="P15" s="46">
        <f aca="true" t="shared" si="0" ref="P15:P46">ROUNDUP(ROUNDDOWN(L15/4,1),0)</f>
        <v>107</v>
      </c>
      <c r="Q15" s="28">
        <f aca="true" t="shared" si="1" ref="Q15:Q46">ROUND(K15-O15,0)</f>
        <v>199</v>
      </c>
      <c r="R15" s="8">
        <f aca="true" t="shared" si="2" ref="R15:R46">ROUND(L15-P15,0)</f>
        <v>319</v>
      </c>
      <c r="S15" s="46">
        <f>ROUND(C15*'113級距'!$P$6*0.2*A15/30*0.5,0)+ROUND(C15*'113級距'!$P$7*0.2*A15/30*0.5,0)</f>
        <v>133</v>
      </c>
      <c r="T15" s="46">
        <f aca="true" t="shared" si="3" ref="T15:T46">ROUNDUP(ROUNDDOWN(L15/2,1),0)</f>
        <v>213</v>
      </c>
      <c r="U15" s="28">
        <f aca="true" t="shared" si="4" ref="U15:U46">ROUND(K15-S15,0)</f>
        <v>133</v>
      </c>
      <c r="V15" s="26">
        <f aca="true" t="shared" si="5" ref="V15:V46">ROUND(L15-T15,0)</f>
        <v>213</v>
      </c>
    </row>
    <row r="16" spans="1:22" ht="16.5">
      <c r="A16" s="16">
        <v>30</v>
      </c>
      <c r="B16" s="34"/>
      <c r="C16" s="46">
        <f>VLOOKUP(B16,'113級距'!A$10:C$37,3,TRUE)</f>
        <v>11100</v>
      </c>
      <c r="D16" s="46">
        <f>VLOOKUP(B16,'113級距'!$J$23:$L$47,3,TRUE)</f>
        <v>27470</v>
      </c>
      <c r="E16" s="46">
        <f>VLOOKUP(B16,'113級距'!D$3:F$64,3,TRUE)</f>
        <v>1500</v>
      </c>
      <c r="F16" s="47">
        <f>VLOOKUP(B16,'113級距'!G:I,3,TRUE)</f>
        <v>27470</v>
      </c>
      <c r="G16" s="2">
        <f>ROUND(C16*'113級距'!$P$6*0.7*A16/30,0)+ROUND(C16*'113級距'!$P$7*0.7*A16/30,0)</f>
        <v>933</v>
      </c>
      <c r="H16" s="140">
        <f>ROUND(F16*'113級距'!$P$9*0.6*'113級距'!$P$10,0)</f>
        <v>1329</v>
      </c>
      <c r="I16" s="28">
        <f>ROUND(E16*'113級距'!$P$2*A16/30,0)</f>
        <v>90</v>
      </c>
      <c r="J16" s="8">
        <f>ROUND(D16*'113級距'!$P$4*A16/30,0)</f>
        <v>30</v>
      </c>
      <c r="K16" s="2">
        <f>ROUND(C16*'113級距'!$P$6*0.2*A16/30,0)+ROUND(C16*'113級距'!$P$7*0.2*A16/30,0)</f>
        <v>266</v>
      </c>
      <c r="L16" s="26">
        <f>ROUND(F16*'113級距'!$P$9*0.3,0)</f>
        <v>426</v>
      </c>
      <c r="M16" s="12">
        <f>ROUND(C16*'113級距'!$P$6*0.7*A16/30,0)</f>
        <v>855</v>
      </c>
      <c r="N16" s="3">
        <f>ROUND(C16*'113級距'!$P$6*0.2*A16/30,0)</f>
        <v>244</v>
      </c>
      <c r="O16" s="46">
        <f>ROUND(C16*'113級距'!$P$6*0.2*A16/30*0.25,0)+ROUND(C16*'113級距'!$P$7*0.2*A16/30*0.25,0)</f>
        <v>67</v>
      </c>
      <c r="P16" s="46">
        <f t="shared" si="0"/>
        <v>107</v>
      </c>
      <c r="Q16" s="28">
        <f t="shared" si="1"/>
        <v>199</v>
      </c>
      <c r="R16" s="8">
        <f t="shared" si="2"/>
        <v>319</v>
      </c>
      <c r="S16" s="46">
        <f>ROUND(C16*'113級距'!$P$6*0.2*A16/30*0.5,0)+ROUND(C16*'113級距'!$P$7*0.2*A16/30*0.5,0)</f>
        <v>133</v>
      </c>
      <c r="T16" s="46">
        <f t="shared" si="3"/>
        <v>213</v>
      </c>
      <c r="U16" s="28">
        <f t="shared" si="4"/>
        <v>133</v>
      </c>
      <c r="V16" s="26">
        <f t="shared" si="5"/>
        <v>213</v>
      </c>
    </row>
    <row r="17" spans="1:22" ht="16.5">
      <c r="A17" s="16">
        <v>30</v>
      </c>
      <c r="B17" s="34"/>
      <c r="C17" s="46">
        <f>VLOOKUP(B17,'113級距'!A$10:C$37,3,TRUE)</f>
        <v>11100</v>
      </c>
      <c r="D17" s="46">
        <f>VLOOKUP(B17,'113級距'!$J$23:$L$47,3,TRUE)</f>
        <v>27470</v>
      </c>
      <c r="E17" s="46">
        <f>VLOOKUP(B17,'113級距'!D$3:F$64,3,TRUE)</f>
        <v>1500</v>
      </c>
      <c r="F17" s="47">
        <f>VLOOKUP(B17,'113級距'!G:I,3,TRUE)</f>
        <v>27470</v>
      </c>
      <c r="G17" s="2">
        <f>ROUND(C17*'113級距'!$P$6*0.7*A17/30,0)+ROUND(C17*'113級距'!$P$7*0.7*A17/30,0)</f>
        <v>933</v>
      </c>
      <c r="H17" s="140">
        <f>ROUND(F17*'113級距'!$P$9*0.6*'113級距'!$P$10,0)</f>
        <v>1329</v>
      </c>
      <c r="I17" s="28">
        <f>ROUND(E17*'113級距'!$P$2*A17/30,0)</f>
        <v>90</v>
      </c>
      <c r="J17" s="8">
        <f>ROUND(D17*'113級距'!$P$4*A17/30,0)</f>
        <v>30</v>
      </c>
      <c r="K17" s="2">
        <f>ROUND(C17*'113級距'!$P$6*0.2*A17/30,0)+ROUND(C17*'113級距'!$P$7*0.2*A17/30,0)</f>
        <v>266</v>
      </c>
      <c r="L17" s="26">
        <f>ROUND(F17*'113級距'!$P$9*0.3,0)</f>
        <v>426</v>
      </c>
      <c r="M17" s="12">
        <f>ROUND(C17*'113級距'!$P$6*0.7*A17/30,0)</f>
        <v>855</v>
      </c>
      <c r="N17" s="3">
        <f>ROUND(C17*'113級距'!$P$6*0.2*A17/30,0)</f>
        <v>244</v>
      </c>
      <c r="O17" s="46">
        <f>ROUND(C17*'113級距'!$P$6*0.2*A17/30*0.25,0)+ROUND(C17*'113級距'!$P$7*0.2*A17/30*0.25,0)</f>
        <v>67</v>
      </c>
      <c r="P17" s="46">
        <f t="shared" si="0"/>
        <v>107</v>
      </c>
      <c r="Q17" s="28">
        <f t="shared" si="1"/>
        <v>199</v>
      </c>
      <c r="R17" s="8">
        <f t="shared" si="2"/>
        <v>319</v>
      </c>
      <c r="S17" s="46">
        <f>ROUND(C17*'113級距'!$P$6*0.2*A17/30*0.5,0)+ROUND(C17*'113級距'!$P$7*0.2*A17/30*0.5,0)</f>
        <v>133</v>
      </c>
      <c r="T17" s="46">
        <f t="shared" si="3"/>
        <v>213</v>
      </c>
      <c r="U17" s="28">
        <f t="shared" si="4"/>
        <v>133</v>
      </c>
      <c r="V17" s="26">
        <f t="shared" si="5"/>
        <v>213</v>
      </c>
    </row>
    <row r="18" spans="1:22" ht="16.5">
      <c r="A18" s="16">
        <v>30</v>
      </c>
      <c r="B18" s="34"/>
      <c r="C18" s="46">
        <f>VLOOKUP(B18,'113級距'!A$10:C$37,3,TRUE)</f>
        <v>11100</v>
      </c>
      <c r="D18" s="46">
        <f>VLOOKUP(B18,'113級距'!$J$23:$L$47,3,TRUE)</f>
        <v>27470</v>
      </c>
      <c r="E18" s="46">
        <f>VLOOKUP(B18,'113級距'!D$3:F$64,3,TRUE)</f>
        <v>1500</v>
      </c>
      <c r="F18" s="47">
        <f>VLOOKUP(B18,'113級距'!G:I,3,TRUE)</f>
        <v>27470</v>
      </c>
      <c r="G18" s="2">
        <f>ROUND(C18*'113級距'!$P$6*0.7*A18/30,0)+ROUND(C18*'113級距'!$P$7*0.7*A18/30,0)</f>
        <v>933</v>
      </c>
      <c r="H18" s="140">
        <f>ROUND(F18*'113級距'!$P$9*0.6*'113級距'!$P$10,0)</f>
        <v>1329</v>
      </c>
      <c r="I18" s="28">
        <f>ROUND(E18*'113級距'!$P$2*A18/30,0)</f>
        <v>90</v>
      </c>
      <c r="J18" s="8">
        <f>ROUND(D18*'113級距'!$P$4*A18/30,0)</f>
        <v>30</v>
      </c>
      <c r="K18" s="2">
        <f>ROUND(C18*'113級距'!$P$6*0.2*A18/30,0)+ROUND(C18*'113級距'!$P$7*0.2*A18/30,0)</f>
        <v>266</v>
      </c>
      <c r="L18" s="26">
        <f>ROUND(F18*'113級距'!$P$9*0.3,0)</f>
        <v>426</v>
      </c>
      <c r="M18" s="12">
        <f>ROUND(C18*'113級距'!$P$6*0.7*A18/30,0)</f>
        <v>855</v>
      </c>
      <c r="N18" s="3">
        <f>ROUND(C18*'113級距'!$P$6*0.2*A18/30,0)</f>
        <v>244</v>
      </c>
      <c r="O18" s="46">
        <f>ROUND(C18*'113級距'!$P$6*0.2*A18/30*0.25,0)+ROUND(C18*'113級距'!$P$7*0.2*A18/30*0.25,0)</f>
        <v>67</v>
      </c>
      <c r="P18" s="46">
        <f t="shared" si="0"/>
        <v>107</v>
      </c>
      <c r="Q18" s="28">
        <f t="shared" si="1"/>
        <v>199</v>
      </c>
      <c r="R18" s="8">
        <f t="shared" si="2"/>
        <v>319</v>
      </c>
      <c r="S18" s="46">
        <f>ROUND(C18*'113級距'!$P$6*0.2*A18/30*0.5,0)+ROUND(C18*'113級距'!$P$7*0.2*A18/30*0.5,0)</f>
        <v>133</v>
      </c>
      <c r="T18" s="46">
        <f t="shared" si="3"/>
        <v>213</v>
      </c>
      <c r="U18" s="28">
        <f t="shared" si="4"/>
        <v>133</v>
      </c>
      <c r="V18" s="26">
        <f t="shared" si="5"/>
        <v>213</v>
      </c>
    </row>
    <row r="19" spans="1:22" ht="16.5">
      <c r="A19" s="16">
        <v>30</v>
      </c>
      <c r="B19" s="34"/>
      <c r="C19" s="46">
        <f>VLOOKUP(B19,'113級距'!A$10:C$37,3,TRUE)</f>
        <v>11100</v>
      </c>
      <c r="D19" s="46">
        <f>VLOOKUP(B19,'113級距'!$J$23:$L$47,3,TRUE)</f>
        <v>27470</v>
      </c>
      <c r="E19" s="46">
        <f>VLOOKUP(B19,'113級距'!D$3:F$64,3,TRUE)</f>
        <v>1500</v>
      </c>
      <c r="F19" s="47">
        <f>VLOOKUP(B19,'113級距'!G:I,3,TRUE)</f>
        <v>27470</v>
      </c>
      <c r="G19" s="2">
        <f>ROUND(C19*'113級距'!$P$6*0.7*A19/30,0)+ROUND(C19*'113級距'!$P$7*0.7*A19/30,0)</f>
        <v>933</v>
      </c>
      <c r="H19" s="140">
        <f>ROUND(F19*'113級距'!$P$9*0.6*'113級距'!$P$10,0)</f>
        <v>1329</v>
      </c>
      <c r="I19" s="28">
        <f>ROUND(E19*'113級距'!$P$2*A19/30,0)</f>
        <v>90</v>
      </c>
      <c r="J19" s="8">
        <f>ROUND(D19*'113級距'!$P$4*A19/30,0)</f>
        <v>30</v>
      </c>
      <c r="K19" s="2">
        <f>ROUND(C19*'113級距'!$P$6*0.2*A19/30,0)+ROUND(C19*'113級距'!$P$7*0.2*A19/30,0)</f>
        <v>266</v>
      </c>
      <c r="L19" s="26">
        <f>ROUND(F19*'113級距'!$P$9*0.3,0)</f>
        <v>426</v>
      </c>
      <c r="M19" s="12">
        <f>ROUND(C19*'113級距'!$P$6*0.7*A19/30,0)</f>
        <v>855</v>
      </c>
      <c r="N19" s="3">
        <f>ROUND(C19*'113級距'!$P$6*0.2*A19/30,0)</f>
        <v>244</v>
      </c>
      <c r="O19" s="46">
        <f>ROUND(C19*'113級距'!$P$6*0.2*A19/30*0.25,0)+ROUND(C19*'113級距'!$P$7*0.2*A19/30*0.25,0)</f>
        <v>67</v>
      </c>
      <c r="P19" s="46">
        <f t="shared" si="0"/>
        <v>107</v>
      </c>
      <c r="Q19" s="28">
        <f t="shared" si="1"/>
        <v>199</v>
      </c>
      <c r="R19" s="8">
        <f t="shared" si="2"/>
        <v>319</v>
      </c>
      <c r="S19" s="46">
        <f>ROUND(C19*'113級距'!$P$6*0.2*A19/30*0.5,0)+ROUND(C19*'113級距'!$P$7*0.2*A19/30*0.5,0)</f>
        <v>133</v>
      </c>
      <c r="T19" s="46">
        <f t="shared" si="3"/>
        <v>213</v>
      </c>
      <c r="U19" s="28">
        <f t="shared" si="4"/>
        <v>133</v>
      </c>
      <c r="V19" s="26">
        <f t="shared" si="5"/>
        <v>213</v>
      </c>
    </row>
    <row r="20" spans="1:22" ht="16.5">
      <c r="A20" s="16">
        <v>30</v>
      </c>
      <c r="B20" s="34"/>
      <c r="C20" s="46">
        <f>VLOOKUP(B20,'113級距'!A$10:C$37,3,TRUE)</f>
        <v>11100</v>
      </c>
      <c r="D20" s="46">
        <f>VLOOKUP(B20,'113級距'!$J$23:$L$47,3,TRUE)</f>
        <v>27470</v>
      </c>
      <c r="E20" s="46">
        <f>VLOOKUP(B20,'113級距'!D$3:F$64,3,TRUE)</f>
        <v>1500</v>
      </c>
      <c r="F20" s="47">
        <f>VLOOKUP(B20,'113級距'!G:I,3,TRUE)</f>
        <v>27470</v>
      </c>
      <c r="G20" s="2">
        <f>ROUND(C20*'113級距'!$P$6*0.7*A20/30,0)+ROUND(C20*'113級距'!$P$7*0.7*A20/30,0)</f>
        <v>933</v>
      </c>
      <c r="H20" s="140">
        <f>ROUND(F20*'113級距'!$P$9*0.6*'113級距'!$P$10,0)</f>
        <v>1329</v>
      </c>
      <c r="I20" s="28">
        <f>ROUND(E20*'113級距'!$P$2*A20/30,0)</f>
        <v>90</v>
      </c>
      <c r="J20" s="8">
        <f>ROUND(D20*'113級距'!$P$4*A20/30,0)</f>
        <v>30</v>
      </c>
      <c r="K20" s="2">
        <f>ROUND(C20*'113級距'!$P$6*0.2*A20/30,0)+ROUND(C20*'113級距'!$P$7*0.2*A20/30,0)</f>
        <v>266</v>
      </c>
      <c r="L20" s="26">
        <f>ROUND(F20*'113級距'!$P$9*0.3,0)</f>
        <v>426</v>
      </c>
      <c r="M20" s="12">
        <f>ROUND(C20*'113級距'!$P$6*0.7*A20/30,0)</f>
        <v>855</v>
      </c>
      <c r="N20" s="3">
        <f>ROUND(C20*'113級距'!$P$6*0.2*A20/30,0)</f>
        <v>244</v>
      </c>
      <c r="O20" s="46">
        <f>ROUND(C20*'113級距'!$P$6*0.2*A20/30*0.25,0)+ROUND(C20*'113級距'!$P$7*0.2*A20/30*0.25,0)</f>
        <v>67</v>
      </c>
      <c r="P20" s="46">
        <f t="shared" si="0"/>
        <v>107</v>
      </c>
      <c r="Q20" s="28">
        <f t="shared" si="1"/>
        <v>199</v>
      </c>
      <c r="R20" s="8">
        <f t="shared" si="2"/>
        <v>319</v>
      </c>
      <c r="S20" s="46">
        <f>ROUND(C20*'113級距'!$P$6*0.2*A20/30*0.5,0)+ROUND(C20*'113級距'!$P$7*0.2*A20/30*0.5,0)</f>
        <v>133</v>
      </c>
      <c r="T20" s="46">
        <f t="shared" si="3"/>
        <v>213</v>
      </c>
      <c r="U20" s="28">
        <f t="shared" si="4"/>
        <v>133</v>
      </c>
      <c r="V20" s="26">
        <f t="shared" si="5"/>
        <v>213</v>
      </c>
    </row>
    <row r="21" spans="1:22" ht="16.5">
      <c r="A21" s="16">
        <v>30</v>
      </c>
      <c r="B21" s="34"/>
      <c r="C21" s="46">
        <f>VLOOKUP(B21,'113級距'!A$10:C$37,3,TRUE)</f>
        <v>11100</v>
      </c>
      <c r="D21" s="46">
        <f>VLOOKUP(B21,'113級距'!$J$23:$L$47,3,TRUE)</f>
        <v>27470</v>
      </c>
      <c r="E21" s="46">
        <f>VLOOKUP(B21,'113級距'!D$3:F$64,3,TRUE)</f>
        <v>1500</v>
      </c>
      <c r="F21" s="47">
        <f>VLOOKUP(B21,'113級距'!G:I,3,TRUE)</f>
        <v>27470</v>
      </c>
      <c r="G21" s="2">
        <f>ROUND(C21*'113級距'!$P$6*0.7*A21/30,0)+ROUND(C21*'113級距'!$P$7*0.7*A21/30,0)</f>
        <v>933</v>
      </c>
      <c r="H21" s="140">
        <f>ROUND(F21*'113級距'!$P$9*0.6*'113級距'!$P$10,0)</f>
        <v>1329</v>
      </c>
      <c r="I21" s="28">
        <f>ROUND(E21*'113級距'!$P$2*A21/30,0)</f>
        <v>90</v>
      </c>
      <c r="J21" s="8">
        <f>ROUND(D21*'113級距'!$P$4*A21/30,0)</f>
        <v>30</v>
      </c>
      <c r="K21" s="2">
        <f>ROUND(C21*'113級距'!$P$6*0.2*A21/30,0)+ROUND(C21*'113級距'!$P$7*0.2*A21/30,0)</f>
        <v>266</v>
      </c>
      <c r="L21" s="26">
        <f>ROUND(F21*'113級距'!$P$9*0.3,0)</f>
        <v>426</v>
      </c>
      <c r="M21" s="12">
        <f>ROUND(C21*'113級距'!$P$6*0.7*A21/30,0)</f>
        <v>855</v>
      </c>
      <c r="N21" s="3">
        <f>ROUND(C21*'113級距'!$P$6*0.2*A21/30,0)</f>
        <v>244</v>
      </c>
      <c r="O21" s="46">
        <f>ROUND(C21*'113級距'!$P$6*0.2*A21/30*0.25,0)+ROUND(C21*'113級距'!$P$7*0.2*A21/30*0.25,0)</f>
        <v>67</v>
      </c>
      <c r="P21" s="46">
        <f t="shared" si="0"/>
        <v>107</v>
      </c>
      <c r="Q21" s="28">
        <f t="shared" si="1"/>
        <v>199</v>
      </c>
      <c r="R21" s="8">
        <f t="shared" si="2"/>
        <v>319</v>
      </c>
      <c r="S21" s="46">
        <f>ROUND(C21*'113級距'!$P$6*0.2*A21/30*0.5,0)+ROUND(C21*'113級距'!$P$7*0.2*A21/30*0.5,0)</f>
        <v>133</v>
      </c>
      <c r="T21" s="46">
        <f t="shared" si="3"/>
        <v>213</v>
      </c>
      <c r="U21" s="28">
        <f t="shared" si="4"/>
        <v>133</v>
      </c>
      <c r="V21" s="26">
        <f t="shared" si="5"/>
        <v>213</v>
      </c>
    </row>
    <row r="22" spans="1:22" ht="16.5">
      <c r="A22" s="16">
        <v>30</v>
      </c>
      <c r="B22" s="34"/>
      <c r="C22" s="46">
        <f>VLOOKUP(B22,'113級距'!A$10:C$37,3,TRUE)</f>
        <v>11100</v>
      </c>
      <c r="D22" s="46">
        <f>VLOOKUP(B22,'113級距'!$J$23:$L$47,3,TRUE)</f>
        <v>27470</v>
      </c>
      <c r="E22" s="46">
        <f>VLOOKUP(B22,'113級距'!D$3:F$64,3,TRUE)</f>
        <v>1500</v>
      </c>
      <c r="F22" s="47">
        <f>VLOOKUP(B22,'113級距'!G:I,3,TRUE)</f>
        <v>27470</v>
      </c>
      <c r="G22" s="2">
        <f>ROUND(C22*'113級距'!$P$6*0.7*A22/30,0)+ROUND(C22*'113級距'!$P$7*0.7*A22/30,0)</f>
        <v>933</v>
      </c>
      <c r="H22" s="140">
        <f>ROUND(F22*'113級距'!$P$9*0.6*'113級距'!$P$10,0)</f>
        <v>1329</v>
      </c>
      <c r="I22" s="28">
        <f>ROUND(E22*'113級距'!$P$2*A22/30,0)</f>
        <v>90</v>
      </c>
      <c r="J22" s="8">
        <f>ROUND(D22*'113級距'!$P$4*A22/30,0)</f>
        <v>30</v>
      </c>
      <c r="K22" s="2">
        <f>ROUND(C22*'113級距'!$P$6*0.2*A22/30,0)+ROUND(C22*'113級距'!$P$7*0.2*A22/30,0)</f>
        <v>266</v>
      </c>
      <c r="L22" s="26">
        <f>ROUND(F22*'113級距'!$P$9*0.3,0)</f>
        <v>426</v>
      </c>
      <c r="M22" s="12">
        <f>ROUND(C22*'113級距'!$P$6*0.7*A22/30,0)</f>
        <v>855</v>
      </c>
      <c r="N22" s="3">
        <f>ROUND(C22*'113級距'!$P$6*0.2*A22/30,0)</f>
        <v>244</v>
      </c>
      <c r="O22" s="46">
        <f>ROUND(C22*'113級距'!$P$6*0.2*A22/30*0.25,0)+ROUND(C22*'113級距'!$P$7*0.2*A22/30*0.25,0)</f>
        <v>67</v>
      </c>
      <c r="P22" s="46">
        <f t="shared" si="0"/>
        <v>107</v>
      </c>
      <c r="Q22" s="28">
        <f t="shared" si="1"/>
        <v>199</v>
      </c>
      <c r="R22" s="8">
        <f t="shared" si="2"/>
        <v>319</v>
      </c>
      <c r="S22" s="46">
        <f>ROUND(C22*'113級距'!$P$6*0.2*A22/30*0.5,0)+ROUND(C22*'113級距'!$P$7*0.2*A22/30*0.5,0)</f>
        <v>133</v>
      </c>
      <c r="T22" s="46">
        <f t="shared" si="3"/>
        <v>213</v>
      </c>
      <c r="U22" s="28">
        <f t="shared" si="4"/>
        <v>133</v>
      </c>
      <c r="V22" s="26">
        <f t="shared" si="5"/>
        <v>213</v>
      </c>
    </row>
    <row r="23" spans="1:22" ht="16.5">
      <c r="A23" s="16">
        <v>30</v>
      </c>
      <c r="B23" s="34"/>
      <c r="C23" s="46">
        <f>VLOOKUP(B23,'113級距'!A$10:C$37,3,TRUE)</f>
        <v>11100</v>
      </c>
      <c r="D23" s="46">
        <f>VLOOKUP(B23,'113級距'!$J$23:$L$47,3,TRUE)</f>
        <v>27470</v>
      </c>
      <c r="E23" s="46">
        <f>VLOOKUP(B23,'113級距'!D$3:F$64,3,TRUE)</f>
        <v>1500</v>
      </c>
      <c r="F23" s="47">
        <f>VLOOKUP(B23,'113級距'!G:I,3,TRUE)</f>
        <v>27470</v>
      </c>
      <c r="G23" s="2">
        <f>ROUND(C23*'113級距'!$P$6*0.7*A23/30,0)+ROUND(C23*'113級距'!$P$7*0.7*A23/30,0)</f>
        <v>933</v>
      </c>
      <c r="H23" s="140">
        <f>ROUND(F23*'113級距'!$P$9*0.6*'113級距'!$P$10,0)</f>
        <v>1329</v>
      </c>
      <c r="I23" s="28">
        <f>ROUND(E23*'113級距'!$P$2*A23/30,0)</f>
        <v>90</v>
      </c>
      <c r="J23" s="8">
        <f>ROUND(D23*'113級距'!$P$4*A23/30,0)</f>
        <v>30</v>
      </c>
      <c r="K23" s="2">
        <f>ROUND(C23*'113級距'!$P$6*0.2*A23/30,0)+ROUND(C23*'113級距'!$P$7*0.2*A23/30,0)</f>
        <v>266</v>
      </c>
      <c r="L23" s="26">
        <f>ROUND(F23*'113級距'!$P$9*0.3,0)</f>
        <v>426</v>
      </c>
      <c r="M23" s="12">
        <f>ROUND(C23*'113級距'!$P$6*0.7*A23/30,0)</f>
        <v>855</v>
      </c>
      <c r="N23" s="3">
        <f>ROUND(C23*'113級距'!$P$6*0.2*A23/30,0)</f>
        <v>244</v>
      </c>
      <c r="O23" s="46">
        <f>ROUND(C23*'113級距'!$P$6*0.2*A23/30*0.25,0)+ROUND(C23*'113級距'!$P$7*0.2*A23/30*0.25,0)</f>
        <v>67</v>
      </c>
      <c r="P23" s="46">
        <f t="shared" si="0"/>
        <v>107</v>
      </c>
      <c r="Q23" s="28">
        <f t="shared" si="1"/>
        <v>199</v>
      </c>
      <c r="R23" s="8">
        <f t="shared" si="2"/>
        <v>319</v>
      </c>
      <c r="S23" s="46">
        <f>ROUND(C23*'113級距'!$P$6*0.2*A23/30*0.5,0)+ROUND(C23*'113級距'!$P$7*0.2*A23/30*0.5,0)</f>
        <v>133</v>
      </c>
      <c r="T23" s="46">
        <f t="shared" si="3"/>
        <v>213</v>
      </c>
      <c r="U23" s="28">
        <f t="shared" si="4"/>
        <v>133</v>
      </c>
      <c r="V23" s="26">
        <f t="shared" si="5"/>
        <v>213</v>
      </c>
    </row>
    <row r="24" spans="1:22" ht="16.5">
      <c r="A24" s="16">
        <v>30</v>
      </c>
      <c r="B24" s="34"/>
      <c r="C24" s="46">
        <f>VLOOKUP(B24,'113級距'!A$10:C$37,3,TRUE)</f>
        <v>11100</v>
      </c>
      <c r="D24" s="46">
        <f>VLOOKUP(B24,'113級距'!$J$23:$L$47,3,TRUE)</f>
        <v>27470</v>
      </c>
      <c r="E24" s="46">
        <f>VLOOKUP(B24,'113級距'!D$3:F$64,3,TRUE)</f>
        <v>1500</v>
      </c>
      <c r="F24" s="47">
        <f>VLOOKUP(B24,'113級距'!G:I,3,TRUE)</f>
        <v>27470</v>
      </c>
      <c r="G24" s="2">
        <f>ROUND(C24*'113級距'!$P$6*0.7*A24/30,0)+ROUND(C24*'113級距'!$P$7*0.7*A24/30,0)</f>
        <v>933</v>
      </c>
      <c r="H24" s="140">
        <f>ROUND(F24*'113級距'!$P$9*0.6*'113級距'!$P$10,0)</f>
        <v>1329</v>
      </c>
      <c r="I24" s="28">
        <f>ROUND(E24*'113級距'!$P$2*A24/30,0)</f>
        <v>90</v>
      </c>
      <c r="J24" s="8">
        <f>ROUND(D24*'113級距'!$P$4*A24/30,0)</f>
        <v>30</v>
      </c>
      <c r="K24" s="2">
        <f>ROUND(C24*'113級距'!$P$6*0.2*A24/30,0)+ROUND(C24*'113級距'!$P$7*0.2*A24/30,0)</f>
        <v>266</v>
      </c>
      <c r="L24" s="26">
        <f>ROUND(F24*'113級距'!$P$9*0.3,0)</f>
        <v>426</v>
      </c>
      <c r="M24" s="12">
        <f>ROUND(C24*'113級距'!$P$6*0.7*A24/30,0)</f>
        <v>855</v>
      </c>
      <c r="N24" s="3">
        <f>ROUND(C24*'113級距'!$P$6*0.2*A24/30,0)</f>
        <v>244</v>
      </c>
      <c r="O24" s="46">
        <f>ROUND(C24*'113級距'!$P$6*0.2*A24/30*0.25,0)+ROUND(C24*'113級距'!$P$7*0.2*A24/30*0.25,0)</f>
        <v>67</v>
      </c>
      <c r="P24" s="46">
        <f t="shared" si="0"/>
        <v>107</v>
      </c>
      <c r="Q24" s="28">
        <f t="shared" si="1"/>
        <v>199</v>
      </c>
      <c r="R24" s="8">
        <f t="shared" si="2"/>
        <v>319</v>
      </c>
      <c r="S24" s="46">
        <f>ROUND(C24*'113級距'!$P$6*0.2*A24/30*0.5,0)+ROUND(C24*'113級距'!$P$7*0.2*A24/30*0.5,0)</f>
        <v>133</v>
      </c>
      <c r="T24" s="46">
        <f t="shared" si="3"/>
        <v>213</v>
      </c>
      <c r="U24" s="28">
        <f t="shared" si="4"/>
        <v>133</v>
      </c>
      <c r="V24" s="26">
        <f t="shared" si="5"/>
        <v>213</v>
      </c>
    </row>
    <row r="25" spans="1:22" ht="16.5">
      <c r="A25" s="16">
        <v>30</v>
      </c>
      <c r="B25" s="34"/>
      <c r="C25" s="46">
        <f>VLOOKUP(B25,'113級距'!A$10:C$37,3,TRUE)</f>
        <v>11100</v>
      </c>
      <c r="D25" s="46">
        <f>VLOOKUP(B25,'113級距'!$J$23:$L$47,3,TRUE)</f>
        <v>27470</v>
      </c>
      <c r="E25" s="46">
        <f>VLOOKUP(B25,'113級距'!D$3:F$64,3,TRUE)</f>
        <v>1500</v>
      </c>
      <c r="F25" s="47">
        <f>VLOOKUP(B25,'113級距'!G:I,3,TRUE)</f>
        <v>27470</v>
      </c>
      <c r="G25" s="2">
        <f>ROUND(C25*'113級距'!$P$6*0.7*A25/30,0)+ROUND(C25*'113級距'!$P$7*0.7*A25/30,0)</f>
        <v>933</v>
      </c>
      <c r="H25" s="140">
        <f>ROUND(F25*'113級距'!$P$9*0.6*'113級距'!$P$10,0)</f>
        <v>1329</v>
      </c>
      <c r="I25" s="28">
        <f>ROUND(E25*'113級距'!$P$2*A25/30,0)</f>
        <v>90</v>
      </c>
      <c r="J25" s="8">
        <f>ROUND(D25*'113級距'!$P$4*A25/30,0)</f>
        <v>30</v>
      </c>
      <c r="K25" s="2">
        <f>ROUND(C25*'113級距'!$P$6*0.2*A25/30,0)+ROUND(C25*'113級距'!$P$7*0.2*A25/30,0)</f>
        <v>266</v>
      </c>
      <c r="L25" s="26">
        <f>ROUND(F25*'113級距'!$P$9*0.3,0)</f>
        <v>426</v>
      </c>
      <c r="M25" s="12">
        <f>ROUND(C25*'113級距'!$P$6*0.7*A25/30,0)</f>
        <v>855</v>
      </c>
      <c r="N25" s="3">
        <f>ROUND(C25*'113級距'!$P$6*0.2*A25/30,0)</f>
        <v>244</v>
      </c>
      <c r="O25" s="46">
        <f>ROUND(C25*'113級距'!$P$6*0.2*A25/30*0.25,0)+ROUND(C25*'113級距'!$P$7*0.2*A25/30*0.25,0)</f>
        <v>67</v>
      </c>
      <c r="P25" s="46">
        <f t="shared" si="0"/>
        <v>107</v>
      </c>
      <c r="Q25" s="28">
        <f t="shared" si="1"/>
        <v>199</v>
      </c>
      <c r="R25" s="8">
        <f t="shared" si="2"/>
        <v>319</v>
      </c>
      <c r="S25" s="46">
        <f>ROUND(C25*'113級距'!$P$6*0.2*A25/30*0.5,0)+ROUND(C25*'113級距'!$P$7*0.2*A25/30*0.5,0)</f>
        <v>133</v>
      </c>
      <c r="T25" s="46">
        <f t="shared" si="3"/>
        <v>213</v>
      </c>
      <c r="U25" s="28">
        <f t="shared" si="4"/>
        <v>133</v>
      </c>
      <c r="V25" s="26">
        <f t="shared" si="5"/>
        <v>213</v>
      </c>
    </row>
    <row r="26" spans="1:22" ht="16.5">
      <c r="A26" s="16">
        <v>30</v>
      </c>
      <c r="B26" s="34"/>
      <c r="C26" s="46">
        <f>VLOOKUP(B26,'113級距'!A$10:C$37,3,TRUE)</f>
        <v>11100</v>
      </c>
      <c r="D26" s="46">
        <f>VLOOKUP(B26,'113級距'!$J$23:$L$47,3,TRUE)</f>
        <v>27470</v>
      </c>
      <c r="E26" s="46">
        <f>VLOOKUP(B26,'113級距'!D$3:F$64,3,TRUE)</f>
        <v>1500</v>
      </c>
      <c r="F26" s="47">
        <f>VLOOKUP(B26,'113級距'!G:I,3,TRUE)</f>
        <v>27470</v>
      </c>
      <c r="G26" s="2">
        <f>ROUND(C26*'113級距'!$P$6*0.7*A26/30,0)+ROUND(C26*'113級距'!$P$7*0.7*A26/30,0)</f>
        <v>933</v>
      </c>
      <c r="H26" s="140">
        <f>ROUND(F26*'113級距'!$P$9*0.6*'113級距'!$P$10,0)</f>
        <v>1329</v>
      </c>
      <c r="I26" s="28">
        <f>ROUND(E26*'113級距'!$P$2*A26/30,0)</f>
        <v>90</v>
      </c>
      <c r="J26" s="8">
        <f>ROUND(D26*'113級距'!$P$4*A26/30,0)</f>
        <v>30</v>
      </c>
      <c r="K26" s="2">
        <f>ROUND(C26*'113級距'!$P$6*0.2*A26/30,0)+ROUND(C26*'113級距'!$P$7*0.2*A26/30,0)</f>
        <v>266</v>
      </c>
      <c r="L26" s="26">
        <f>ROUND(F26*'113級距'!$P$9*0.3,0)</f>
        <v>426</v>
      </c>
      <c r="M26" s="12">
        <f>ROUND(C26*'113級距'!$P$6*0.7*A26/30,0)</f>
        <v>855</v>
      </c>
      <c r="N26" s="3">
        <f>ROUND(C26*'113級距'!$P$6*0.2*A26/30,0)</f>
        <v>244</v>
      </c>
      <c r="O26" s="46">
        <f>ROUND(C26*'113級距'!$P$6*0.2*A26/30*0.25,0)+ROUND(C26*'113級距'!$P$7*0.2*A26/30*0.25,0)</f>
        <v>67</v>
      </c>
      <c r="P26" s="46">
        <f t="shared" si="0"/>
        <v>107</v>
      </c>
      <c r="Q26" s="28">
        <f t="shared" si="1"/>
        <v>199</v>
      </c>
      <c r="R26" s="8">
        <f t="shared" si="2"/>
        <v>319</v>
      </c>
      <c r="S26" s="46">
        <f>ROUND(C26*'113級距'!$P$6*0.2*A26/30*0.5,0)+ROUND(C26*'113級距'!$P$7*0.2*A26/30*0.5,0)</f>
        <v>133</v>
      </c>
      <c r="T26" s="46">
        <f t="shared" si="3"/>
        <v>213</v>
      </c>
      <c r="U26" s="28">
        <f t="shared" si="4"/>
        <v>133</v>
      </c>
      <c r="V26" s="26">
        <f t="shared" si="5"/>
        <v>213</v>
      </c>
    </row>
    <row r="27" spans="1:22" ht="16.5">
      <c r="A27" s="16">
        <v>30</v>
      </c>
      <c r="B27" s="34"/>
      <c r="C27" s="46">
        <f>VLOOKUP(B27,'113級距'!A$10:C$37,3,TRUE)</f>
        <v>11100</v>
      </c>
      <c r="D27" s="46">
        <f>VLOOKUP(B27,'113級距'!$J$23:$L$47,3,TRUE)</f>
        <v>27470</v>
      </c>
      <c r="E27" s="46">
        <f>VLOOKUP(B27,'113級距'!D$3:F$64,3,TRUE)</f>
        <v>1500</v>
      </c>
      <c r="F27" s="47">
        <f>VLOOKUP(B27,'113級距'!G:I,3,TRUE)</f>
        <v>27470</v>
      </c>
      <c r="G27" s="2">
        <f>ROUND(C27*'113級距'!$P$6*0.7*A27/30,0)+ROUND(C27*'113級距'!$P$7*0.7*A27/30,0)</f>
        <v>933</v>
      </c>
      <c r="H27" s="140">
        <f>ROUND(F27*'113級距'!$P$9*0.6*'113級距'!$P$10,0)</f>
        <v>1329</v>
      </c>
      <c r="I27" s="28">
        <f>ROUND(E27*'113級距'!$P$2*A27/30,0)</f>
        <v>90</v>
      </c>
      <c r="J27" s="8">
        <f>ROUND(D27*'113級距'!$P$4*A27/30,0)</f>
        <v>30</v>
      </c>
      <c r="K27" s="2">
        <f>ROUND(C27*'113級距'!$P$6*0.2*A27/30,0)+ROUND(C27*'113級距'!$P$7*0.2*A27/30,0)</f>
        <v>266</v>
      </c>
      <c r="L27" s="26">
        <f>ROUND(F27*'113級距'!$P$9*0.3,0)</f>
        <v>426</v>
      </c>
      <c r="M27" s="12">
        <f>ROUND(C27*'113級距'!$P$6*0.7*A27/30,0)</f>
        <v>855</v>
      </c>
      <c r="N27" s="3">
        <f>ROUND(C27*'113級距'!$P$6*0.2*A27/30,0)</f>
        <v>244</v>
      </c>
      <c r="O27" s="46">
        <f>ROUND(C27*'113級距'!$P$6*0.2*A27/30*0.25,0)+ROUND(C27*'113級距'!$P$7*0.2*A27/30*0.25,0)</f>
        <v>67</v>
      </c>
      <c r="P27" s="46">
        <f t="shared" si="0"/>
        <v>107</v>
      </c>
      <c r="Q27" s="28">
        <f t="shared" si="1"/>
        <v>199</v>
      </c>
      <c r="R27" s="8">
        <f t="shared" si="2"/>
        <v>319</v>
      </c>
      <c r="S27" s="46">
        <f>ROUND(C27*'113級距'!$P$6*0.2*A27/30*0.5,0)+ROUND(C27*'113級距'!$P$7*0.2*A27/30*0.5,0)</f>
        <v>133</v>
      </c>
      <c r="T27" s="46">
        <f t="shared" si="3"/>
        <v>213</v>
      </c>
      <c r="U27" s="28">
        <f t="shared" si="4"/>
        <v>133</v>
      </c>
      <c r="V27" s="26">
        <f t="shared" si="5"/>
        <v>213</v>
      </c>
    </row>
    <row r="28" spans="1:22" ht="16.5">
      <c r="A28" s="16">
        <v>30</v>
      </c>
      <c r="B28" s="34"/>
      <c r="C28" s="46">
        <f>VLOOKUP(B28,'113級距'!A$10:C$37,3,TRUE)</f>
        <v>11100</v>
      </c>
      <c r="D28" s="46">
        <f>VLOOKUP(B28,'113級距'!$J$23:$L$47,3,TRUE)</f>
        <v>27470</v>
      </c>
      <c r="E28" s="46">
        <f>VLOOKUP(B28,'113級距'!D$3:F$64,3,TRUE)</f>
        <v>1500</v>
      </c>
      <c r="F28" s="47">
        <f>VLOOKUP(B28,'113級距'!G:I,3,TRUE)</f>
        <v>27470</v>
      </c>
      <c r="G28" s="2">
        <f>ROUND(C28*'113級距'!$P$6*0.7*A28/30,0)+ROUND(C28*'113級距'!$P$7*0.7*A28/30,0)</f>
        <v>933</v>
      </c>
      <c r="H28" s="140">
        <f>ROUND(F28*'113級距'!$P$9*0.6*'113級距'!$P$10,0)</f>
        <v>1329</v>
      </c>
      <c r="I28" s="28">
        <f>ROUND(E28*'113級距'!$P$2*A28/30,0)</f>
        <v>90</v>
      </c>
      <c r="J28" s="8">
        <f>ROUND(D28*'113級距'!$P$4*A28/30,0)</f>
        <v>30</v>
      </c>
      <c r="K28" s="2">
        <f>ROUND(C28*'113級距'!$P$6*0.2*A28/30,0)+ROUND(C28*'113級距'!$P$7*0.2*A28/30,0)</f>
        <v>266</v>
      </c>
      <c r="L28" s="26">
        <f>ROUND(F28*'113級距'!$P$9*0.3,0)</f>
        <v>426</v>
      </c>
      <c r="M28" s="12">
        <f>ROUND(C28*'113級距'!$P$6*0.7*A28/30,0)</f>
        <v>855</v>
      </c>
      <c r="N28" s="3">
        <f>ROUND(C28*'113級距'!$P$6*0.2*A28/30,0)</f>
        <v>244</v>
      </c>
      <c r="O28" s="46">
        <f>ROUND(C28*'113級距'!$P$6*0.2*A28/30*0.25,0)+ROUND(C28*'113級距'!$P$7*0.2*A28/30*0.25,0)</f>
        <v>67</v>
      </c>
      <c r="P28" s="46">
        <f t="shared" si="0"/>
        <v>107</v>
      </c>
      <c r="Q28" s="28">
        <f t="shared" si="1"/>
        <v>199</v>
      </c>
      <c r="R28" s="8">
        <f t="shared" si="2"/>
        <v>319</v>
      </c>
      <c r="S28" s="46">
        <f>ROUND(C28*'113級距'!$P$6*0.2*A28/30*0.5,0)+ROUND(C28*'113級距'!$P$7*0.2*A28/30*0.5,0)</f>
        <v>133</v>
      </c>
      <c r="T28" s="46">
        <f t="shared" si="3"/>
        <v>213</v>
      </c>
      <c r="U28" s="28">
        <f t="shared" si="4"/>
        <v>133</v>
      </c>
      <c r="V28" s="26">
        <f t="shared" si="5"/>
        <v>213</v>
      </c>
    </row>
    <row r="29" spans="1:22" ht="16.5">
      <c r="A29" s="16">
        <v>30</v>
      </c>
      <c r="B29" s="34"/>
      <c r="C29" s="46">
        <f>VLOOKUP(B29,'113級距'!A$10:C$37,3,TRUE)</f>
        <v>11100</v>
      </c>
      <c r="D29" s="46">
        <f>VLOOKUP(B29,'113級距'!$J$23:$L$47,3,TRUE)</f>
        <v>27470</v>
      </c>
      <c r="E29" s="46">
        <f>VLOOKUP(B29,'113級距'!D$3:F$64,3,TRUE)</f>
        <v>1500</v>
      </c>
      <c r="F29" s="47">
        <f>VLOOKUP(B29,'113級距'!G:I,3,TRUE)</f>
        <v>27470</v>
      </c>
      <c r="G29" s="2">
        <f>ROUND(C29*'113級距'!$P$6*0.7*A29/30,0)+ROUND(C29*'113級距'!$P$7*0.7*A29/30,0)</f>
        <v>933</v>
      </c>
      <c r="H29" s="140">
        <f>ROUND(F29*'113級距'!$P$9*0.6*'113級距'!$P$10,0)</f>
        <v>1329</v>
      </c>
      <c r="I29" s="28">
        <f>ROUND(E29*'113級距'!$P$2*A29/30,0)</f>
        <v>90</v>
      </c>
      <c r="J29" s="8">
        <f>ROUND(D29*'113級距'!$P$4*A29/30,0)</f>
        <v>30</v>
      </c>
      <c r="K29" s="2">
        <f>ROUND(C29*'113級距'!$P$6*0.2*A29/30,0)+ROUND(C29*'113級距'!$P$7*0.2*A29/30,0)</f>
        <v>266</v>
      </c>
      <c r="L29" s="26">
        <f>ROUND(F29*'113級距'!$P$9*0.3,0)</f>
        <v>426</v>
      </c>
      <c r="M29" s="12">
        <f>ROUND(C29*'113級距'!$P$6*0.7*A29/30,0)</f>
        <v>855</v>
      </c>
      <c r="N29" s="3">
        <f>ROUND(C29*'113級距'!$P$6*0.2*A29/30,0)</f>
        <v>244</v>
      </c>
      <c r="O29" s="46">
        <f>ROUND(C29*'113級距'!$P$6*0.2*A29/30*0.25,0)+ROUND(C29*'113級距'!$P$7*0.2*A29/30*0.25,0)</f>
        <v>67</v>
      </c>
      <c r="P29" s="46">
        <f t="shared" si="0"/>
        <v>107</v>
      </c>
      <c r="Q29" s="28">
        <f t="shared" si="1"/>
        <v>199</v>
      </c>
      <c r="R29" s="8">
        <f t="shared" si="2"/>
        <v>319</v>
      </c>
      <c r="S29" s="46">
        <f>ROUND(C29*'113級距'!$P$6*0.2*A29/30*0.5,0)+ROUND(C29*'113級距'!$P$7*0.2*A29/30*0.5,0)</f>
        <v>133</v>
      </c>
      <c r="T29" s="46">
        <f t="shared" si="3"/>
        <v>213</v>
      </c>
      <c r="U29" s="28">
        <f t="shared" si="4"/>
        <v>133</v>
      </c>
      <c r="V29" s="26">
        <f t="shared" si="5"/>
        <v>213</v>
      </c>
    </row>
    <row r="30" spans="1:22" ht="16.5">
      <c r="A30" s="16">
        <v>30</v>
      </c>
      <c r="B30" s="50"/>
      <c r="C30" s="46">
        <f>VLOOKUP(B30,'113級距'!A$10:C$37,3,TRUE)</f>
        <v>11100</v>
      </c>
      <c r="D30" s="46">
        <f>VLOOKUP(B30,'113級距'!$J$23:$L$47,3,TRUE)</f>
        <v>27470</v>
      </c>
      <c r="E30" s="46">
        <f>VLOOKUP(B30,'113級距'!D$3:F$64,3,TRUE)</f>
        <v>1500</v>
      </c>
      <c r="F30" s="47">
        <f>VLOOKUP(B30,'113級距'!G:I,3,TRUE)</f>
        <v>27470</v>
      </c>
      <c r="G30" s="2">
        <f>ROUND(C30*'113級距'!$P$6*0.7*A30/30,0)+ROUND(C30*'113級距'!$P$7*0.7*A30/30,0)</f>
        <v>933</v>
      </c>
      <c r="H30" s="140">
        <f>ROUND(F30*'113級距'!$P$9*0.6*'113級距'!$P$10,0)</f>
        <v>1329</v>
      </c>
      <c r="I30" s="28">
        <f>ROUND(E30*'113級距'!$P$2*A30/30,0)</f>
        <v>90</v>
      </c>
      <c r="J30" s="8">
        <f>ROUND(D30*'113級距'!$P$4*A30/30,0)</f>
        <v>30</v>
      </c>
      <c r="K30" s="2">
        <f>ROUND(C30*'113級距'!$P$6*0.2*A30/30,0)+ROUND(C30*'113級距'!$P$7*0.2*A30/30,0)</f>
        <v>266</v>
      </c>
      <c r="L30" s="26">
        <f>ROUND(F30*'113級距'!$P$9*0.3,0)</f>
        <v>426</v>
      </c>
      <c r="M30" s="12">
        <f>ROUND(C30*'113級距'!$P$6*0.7*A30/30,0)</f>
        <v>855</v>
      </c>
      <c r="N30" s="3">
        <f>ROUND(C30*'113級距'!$P$6*0.2*A30/30,0)</f>
        <v>244</v>
      </c>
      <c r="O30" s="46">
        <f>ROUND(C30*'113級距'!$P$6*0.2*A30/30*0.25,0)+ROUND(C30*'113級距'!$P$7*0.2*A30/30*0.25,0)</f>
        <v>67</v>
      </c>
      <c r="P30" s="46">
        <f t="shared" si="0"/>
        <v>107</v>
      </c>
      <c r="Q30" s="28">
        <f t="shared" si="1"/>
        <v>199</v>
      </c>
      <c r="R30" s="8">
        <f t="shared" si="2"/>
        <v>319</v>
      </c>
      <c r="S30" s="46">
        <f>ROUND(C30*'113級距'!$P$6*0.2*A30/30*0.5,0)+ROUND(C30*'113級距'!$P$7*0.2*A30/30*0.5,0)</f>
        <v>133</v>
      </c>
      <c r="T30" s="46">
        <f t="shared" si="3"/>
        <v>213</v>
      </c>
      <c r="U30" s="28">
        <f t="shared" si="4"/>
        <v>133</v>
      </c>
      <c r="V30" s="26">
        <f t="shared" si="5"/>
        <v>213</v>
      </c>
    </row>
    <row r="31" spans="1:22" ht="16.5">
      <c r="A31" s="16">
        <v>30</v>
      </c>
      <c r="B31" s="50"/>
      <c r="C31" s="46">
        <f>VLOOKUP(B31,'113級距'!A$10:C$37,3,TRUE)</f>
        <v>11100</v>
      </c>
      <c r="D31" s="46">
        <f>VLOOKUP(B31,'113級距'!$J$23:$L$47,3,TRUE)</f>
        <v>27470</v>
      </c>
      <c r="E31" s="46">
        <f>VLOOKUP(B31,'113級距'!D$3:F$64,3,TRUE)</f>
        <v>1500</v>
      </c>
      <c r="F31" s="47">
        <f>VLOOKUP(B31,'113級距'!G:I,3,TRUE)</f>
        <v>27470</v>
      </c>
      <c r="G31" s="2">
        <f>ROUND(C31*'113級距'!$P$6*0.7*A31/30,0)+ROUND(C31*'113級距'!$P$7*0.7*A31/30,0)</f>
        <v>933</v>
      </c>
      <c r="H31" s="140">
        <f>ROUND(F31*'113級距'!$P$9*0.6*'113級距'!$P$10,0)</f>
        <v>1329</v>
      </c>
      <c r="I31" s="28">
        <f>ROUND(E31*'113級距'!$P$2*A31/30,0)</f>
        <v>90</v>
      </c>
      <c r="J31" s="8">
        <f>ROUND(D31*'113級距'!$P$4*A31/30,0)</f>
        <v>30</v>
      </c>
      <c r="K31" s="2">
        <f>ROUND(C31*'113級距'!$P$6*0.2*A31/30,0)+ROUND(C31*'113級距'!$P$7*0.2*A31/30,0)</f>
        <v>266</v>
      </c>
      <c r="L31" s="26">
        <f>ROUND(F31*'113級距'!$P$9*0.3,0)</f>
        <v>426</v>
      </c>
      <c r="M31" s="12">
        <f>ROUND(C31*'113級距'!$P$6*0.7*A31/30,0)</f>
        <v>855</v>
      </c>
      <c r="N31" s="3">
        <f>ROUND(C31*'113級距'!$P$6*0.2*A31/30,0)</f>
        <v>244</v>
      </c>
      <c r="O31" s="46">
        <f>ROUND(C31*'113級距'!$P$6*0.2*A31/30*0.25,0)+ROUND(C31*'113級距'!$P$7*0.2*A31/30*0.25,0)</f>
        <v>67</v>
      </c>
      <c r="P31" s="46">
        <f t="shared" si="0"/>
        <v>107</v>
      </c>
      <c r="Q31" s="28">
        <f t="shared" si="1"/>
        <v>199</v>
      </c>
      <c r="R31" s="8">
        <f t="shared" si="2"/>
        <v>319</v>
      </c>
      <c r="S31" s="46">
        <f>ROUND(C31*'113級距'!$P$6*0.2*A31/30*0.5,0)+ROUND(C31*'113級距'!$P$7*0.2*A31/30*0.5,0)</f>
        <v>133</v>
      </c>
      <c r="T31" s="46">
        <f t="shared" si="3"/>
        <v>213</v>
      </c>
      <c r="U31" s="28">
        <f t="shared" si="4"/>
        <v>133</v>
      </c>
      <c r="V31" s="26">
        <f t="shared" si="5"/>
        <v>213</v>
      </c>
    </row>
    <row r="32" spans="1:22" ht="16.5">
      <c r="A32" s="16">
        <v>30</v>
      </c>
      <c r="B32" s="50"/>
      <c r="C32" s="46">
        <f>VLOOKUP(B32,'113級距'!A$10:C$37,3,TRUE)</f>
        <v>11100</v>
      </c>
      <c r="D32" s="46">
        <f>VLOOKUP(B32,'113級距'!$J$23:$L$47,3,TRUE)</f>
        <v>27470</v>
      </c>
      <c r="E32" s="46">
        <f>VLOOKUP(B32,'113級距'!D$3:F$64,3,TRUE)</f>
        <v>1500</v>
      </c>
      <c r="F32" s="47">
        <f>VLOOKUP(B32,'113級距'!G:I,3,TRUE)</f>
        <v>27470</v>
      </c>
      <c r="G32" s="2">
        <f>ROUND(C32*'113級距'!$P$6*0.7*A32/30,0)+ROUND(C32*'113級距'!$P$7*0.7*A32/30,0)</f>
        <v>933</v>
      </c>
      <c r="H32" s="140">
        <f>ROUND(F32*'113級距'!$P$9*0.6*'113級距'!$P$10,0)</f>
        <v>1329</v>
      </c>
      <c r="I32" s="28">
        <f>ROUND(E32*'113級距'!$P$2*A32/30,0)</f>
        <v>90</v>
      </c>
      <c r="J32" s="8">
        <f>ROUND(D32*'113級距'!$P$4*A32/30,0)</f>
        <v>30</v>
      </c>
      <c r="K32" s="2">
        <f>ROUND(C32*'113級距'!$P$6*0.2*A32/30,0)+ROUND(C32*'113級距'!$P$7*0.2*A32/30,0)</f>
        <v>266</v>
      </c>
      <c r="L32" s="26">
        <f>ROUND(F32*'113級距'!$P$9*0.3,0)</f>
        <v>426</v>
      </c>
      <c r="M32" s="12">
        <f>ROUND(C32*'113級距'!$P$6*0.7*A32/30,0)</f>
        <v>855</v>
      </c>
      <c r="N32" s="3">
        <f>ROUND(C32*'113級距'!$P$6*0.2*A32/30,0)</f>
        <v>244</v>
      </c>
      <c r="O32" s="46">
        <f>ROUND(C32*'113級距'!$P$6*0.2*A32/30*0.25,0)+ROUND(C32*'113級距'!$P$7*0.2*A32/30*0.25,0)</f>
        <v>67</v>
      </c>
      <c r="P32" s="46">
        <f t="shared" si="0"/>
        <v>107</v>
      </c>
      <c r="Q32" s="28">
        <f t="shared" si="1"/>
        <v>199</v>
      </c>
      <c r="R32" s="8">
        <f t="shared" si="2"/>
        <v>319</v>
      </c>
      <c r="S32" s="46">
        <f>ROUND(C32*'113級距'!$P$6*0.2*A32/30*0.5,0)+ROUND(C32*'113級距'!$P$7*0.2*A32/30*0.5,0)</f>
        <v>133</v>
      </c>
      <c r="T32" s="46">
        <f t="shared" si="3"/>
        <v>213</v>
      </c>
      <c r="U32" s="28">
        <f t="shared" si="4"/>
        <v>133</v>
      </c>
      <c r="V32" s="26">
        <f t="shared" si="5"/>
        <v>213</v>
      </c>
    </row>
    <row r="33" spans="1:22" ht="16.5">
      <c r="A33" s="16">
        <v>30</v>
      </c>
      <c r="B33" s="50"/>
      <c r="C33" s="46">
        <f>VLOOKUP(B33,'113級距'!A$10:C$37,3,TRUE)</f>
        <v>11100</v>
      </c>
      <c r="D33" s="46">
        <f>VLOOKUP(B33,'113級距'!$J$23:$L$47,3,TRUE)</f>
        <v>27470</v>
      </c>
      <c r="E33" s="46">
        <f>VLOOKUP(B33,'113級距'!D$3:F$64,3,TRUE)</f>
        <v>1500</v>
      </c>
      <c r="F33" s="47">
        <f>VLOOKUP(B33,'113級距'!G:I,3,TRUE)</f>
        <v>27470</v>
      </c>
      <c r="G33" s="2">
        <f>ROUND(C33*'113級距'!$P$6*0.7*A33/30,0)+ROUND(C33*'113級距'!$P$7*0.7*A33/30,0)</f>
        <v>933</v>
      </c>
      <c r="H33" s="140">
        <f>ROUND(F33*'113級距'!$P$9*0.6*'113級距'!$P$10,0)</f>
        <v>1329</v>
      </c>
      <c r="I33" s="28">
        <f>ROUND(E33*'113級距'!$P$2*A33/30,0)</f>
        <v>90</v>
      </c>
      <c r="J33" s="8">
        <f>ROUND(D33*'113級距'!$P$4*A33/30,0)</f>
        <v>30</v>
      </c>
      <c r="K33" s="2">
        <f>ROUND(C33*'113級距'!$P$6*0.2*A33/30,0)+ROUND(C33*'113級距'!$P$7*0.2*A33/30,0)</f>
        <v>266</v>
      </c>
      <c r="L33" s="26">
        <f>ROUND(F33*'113級距'!$P$9*0.3,0)</f>
        <v>426</v>
      </c>
      <c r="M33" s="12">
        <f>ROUND(C33*'113級距'!$P$6*0.7*A33/30,0)</f>
        <v>855</v>
      </c>
      <c r="N33" s="3">
        <f>ROUND(C33*'113級距'!$P$6*0.2*A33/30,0)</f>
        <v>244</v>
      </c>
      <c r="O33" s="46">
        <f>ROUND(C33*'113級距'!$P$6*0.2*A33/30*0.25,0)+ROUND(C33*'113級距'!$P$7*0.2*A33/30*0.25,0)</f>
        <v>67</v>
      </c>
      <c r="P33" s="46">
        <f t="shared" si="0"/>
        <v>107</v>
      </c>
      <c r="Q33" s="28">
        <f t="shared" si="1"/>
        <v>199</v>
      </c>
      <c r="R33" s="8">
        <f t="shared" si="2"/>
        <v>319</v>
      </c>
      <c r="S33" s="46">
        <f>ROUND(C33*'113級距'!$P$6*0.2*A33/30*0.5,0)+ROUND(C33*'113級距'!$P$7*0.2*A33/30*0.5,0)</f>
        <v>133</v>
      </c>
      <c r="T33" s="46">
        <f t="shared" si="3"/>
        <v>213</v>
      </c>
      <c r="U33" s="28">
        <f t="shared" si="4"/>
        <v>133</v>
      </c>
      <c r="V33" s="26">
        <f t="shared" si="5"/>
        <v>213</v>
      </c>
    </row>
    <row r="34" spans="1:22" ht="16.5">
      <c r="A34" s="16">
        <v>30</v>
      </c>
      <c r="B34" s="50"/>
      <c r="C34" s="46">
        <f>VLOOKUP(B34,'113級距'!A$10:C$37,3,TRUE)</f>
        <v>11100</v>
      </c>
      <c r="D34" s="46">
        <f>VLOOKUP(B34,'113級距'!$J$23:$L$47,3,TRUE)</f>
        <v>27470</v>
      </c>
      <c r="E34" s="46">
        <f>VLOOKUP(B34,'113級距'!D$3:F$64,3,TRUE)</f>
        <v>1500</v>
      </c>
      <c r="F34" s="47">
        <f>VLOOKUP(B34,'113級距'!G:I,3,TRUE)</f>
        <v>27470</v>
      </c>
      <c r="G34" s="2">
        <f>ROUND(C34*'113級距'!$P$6*0.7*A34/30,0)+ROUND(C34*'113級距'!$P$7*0.7*A34/30,0)</f>
        <v>933</v>
      </c>
      <c r="H34" s="140">
        <f>ROUND(F34*'113級距'!$P$9*0.6*'113級距'!$P$10,0)</f>
        <v>1329</v>
      </c>
      <c r="I34" s="28">
        <f>ROUND(E34*'113級距'!$P$2*A34/30,0)</f>
        <v>90</v>
      </c>
      <c r="J34" s="8">
        <f>ROUND(D34*'113級距'!$P$4*A34/30,0)</f>
        <v>30</v>
      </c>
      <c r="K34" s="2">
        <f>ROUND(C34*'113級距'!$P$6*0.2*A34/30,0)+ROUND(C34*'113級距'!$P$7*0.2*A34/30,0)</f>
        <v>266</v>
      </c>
      <c r="L34" s="26">
        <f>ROUND(F34*'113級距'!$P$9*0.3,0)</f>
        <v>426</v>
      </c>
      <c r="M34" s="12">
        <f>ROUND(C34*'113級距'!$P$6*0.7*A34/30,0)</f>
        <v>855</v>
      </c>
      <c r="N34" s="3">
        <f>ROUND(C34*'113級距'!$P$6*0.2*A34/30,0)</f>
        <v>244</v>
      </c>
      <c r="O34" s="46">
        <f>ROUND(C34*'113級距'!$P$6*0.2*A34/30*0.25,0)+ROUND(C34*'113級距'!$P$7*0.2*A34/30*0.25,0)</f>
        <v>67</v>
      </c>
      <c r="P34" s="46">
        <f t="shared" si="0"/>
        <v>107</v>
      </c>
      <c r="Q34" s="28">
        <f t="shared" si="1"/>
        <v>199</v>
      </c>
      <c r="R34" s="8">
        <f t="shared" si="2"/>
        <v>319</v>
      </c>
      <c r="S34" s="46">
        <f>ROUND(C34*'113級距'!$P$6*0.2*A34/30*0.5,0)+ROUND(C34*'113級距'!$P$7*0.2*A34/30*0.5,0)</f>
        <v>133</v>
      </c>
      <c r="T34" s="46">
        <f t="shared" si="3"/>
        <v>213</v>
      </c>
      <c r="U34" s="28">
        <f t="shared" si="4"/>
        <v>133</v>
      </c>
      <c r="V34" s="26">
        <f t="shared" si="5"/>
        <v>213</v>
      </c>
    </row>
    <row r="35" spans="1:22" ht="16.5">
      <c r="A35" s="16">
        <v>30</v>
      </c>
      <c r="B35" s="50"/>
      <c r="C35" s="46">
        <f>VLOOKUP(B35,'113級距'!A$10:C$37,3,TRUE)</f>
        <v>11100</v>
      </c>
      <c r="D35" s="46">
        <f>VLOOKUP(B35,'113級距'!$J$23:$L$47,3,TRUE)</f>
        <v>27470</v>
      </c>
      <c r="E35" s="46">
        <f>VLOOKUP(B35,'113級距'!D$3:F$64,3,TRUE)</f>
        <v>1500</v>
      </c>
      <c r="F35" s="47">
        <f>VLOOKUP(B35,'113級距'!G:I,3,TRUE)</f>
        <v>27470</v>
      </c>
      <c r="G35" s="2">
        <f>ROUND(C35*'113級距'!$P$6*0.7*A35/30,0)+ROUND(C35*'113級距'!$P$7*0.7*A35/30,0)</f>
        <v>933</v>
      </c>
      <c r="H35" s="140">
        <f>ROUND(F35*'113級距'!$P$9*0.6*'113級距'!$P$10,0)</f>
        <v>1329</v>
      </c>
      <c r="I35" s="28">
        <f>ROUND(E35*'113級距'!$P$2*A35/30,0)</f>
        <v>90</v>
      </c>
      <c r="J35" s="8">
        <f>ROUND(D35*'113級距'!$P$4*A35/30,0)</f>
        <v>30</v>
      </c>
      <c r="K35" s="2">
        <f>ROUND(C35*'113級距'!$P$6*0.2*A35/30,0)+ROUND(C35*'113級距'!$P$7*0.2*A35/30,0)</f>
        <v>266</v>
      </c>
      <c r="L35" s="26">
        <f>ROUND(F35*'113級距'!$P$9*0.3,0)</f>
        <v>426</v>
      </c>
      <c r="M35" s="12">
        <f>ROUND(C35*'113級距'!$P$6*0.7*A35/30,0)</f>
        <v>855</v>
      </c>
      <c r="N35" s="3">
        <f>ROUND(C35*'113級距'!$P$6*0.2*A35/30,0)</f>
        <v>244</v>
      </c>
      <c r="O35" s="46">
        <f>ROUND(C35*'113級距'!$P$6*0.2*A35/30*0.25,0)+ROUND(C35*'113級距'!$P$7*0.2*A35/30*0.25,0)</f>
        <v>67</v>
      </c>
      <c r="P35" s="46">
        <f t="shared" si="0"/>
        <v>107</v>
      </c>
      <c r="Q35" s="28">
        <f t="shared" si="1"/>
        <v>199</v>
      </c>
      <c r="R35" s="8">
        <f t="shared" si="2"/>
        <v>319</v>
      </c>
      <c r="S35" s="46">
        <f>ROUND(C35*'113級距'!$P$6*0.2*A35/30*0.5,0)+ROUND(C35*'113級距'!$P$7*0.2*A35/30*0.5,0)</f>
        <v>133</v>
      </c>
      <c r="T35" s="46">
        <f t="shared" si="3"/>
        <v>213</v>
      </c>
      <c r="U35" s="28">
        <f t="shared" si="4"/>
        <v>133</v>
      </c>
      <c r="V35" s="26">
        <f t="shared" si="5"/>
        <v>213</v>
      </c>
    </row>
    <row r="36" spans="1:22" ht="16.5">
      <c r="A36" s="16">
        <v>30</v>
      </c>
      <c r="B36" s="50"/>
      <c r="C36" s="46">
        <f>VLOOKUP(B36,'113級距'!A$10:C$37,3,TRUE)</f>
        <v>11100</v>
      </c>
      <c r="D36" s="46">
        <f>VLOOKUP(B36,'113級距'!$J$23:$L$47,3,TRUE)</f>
        <v>27470</v>
      </c>
      <c r="E36" s="46">
        <f>VLOOKUP(B36,'113級距'!D$3:F$64,3,TRUE)</f>
        <v>1500</v>
      </c>
      <c r="F36" s="47">
        <f>VLOOKUP(B36,'113級距'!G:I,3,TRUE)</f>
        <v>27470</v>
      </c>
      <c r="G36" s="2">
        <f>ROUND(C36*'113級距'!$P$6*0.7*A36/30,0)+ROUND(C36*'113級距'!$P$7*0.7*A36/30,0)</f>
        <v>933</v>
      </c>
      <c r="H36" s="140">
        <f>ROUND(F36*'113級距'!$P$9*0.6*'113級距'!$P$10,0)</f>
        <v>1329</v>
      </c>
      <c r="I36" s="28">
        <f>ROUND(E36*'113級距'!$P$2*A36/30,0)</f>
        <v>90</v>
      </c>
      <c r="J36" s="8">
        <f>ROUND(D36*'113級距'!$P$4*A36/30,0)</f>
        <v>30</v>
      </c>
      <c r="K36" s="2">
        <f>ROUND(C36*'113級距'!$P$6*0.2*A36/30,0)+ROUND(C36*'113級距'!$P$7*0.2*A36/30,0)</f>
        <v>266</v>
      </c>
      <c r="L36" s="26">
        <f>ROUND(F36*'113級距'!$P$9*0.3,0)</f>
        <v>426</v>
      </c>
      <c r="M36" s="12">
        <f>ROUND(C36*'113級距'!$P$6*0.7*A36/30,0)</f>
        <v>855</v>
      </c>
      <c r="N36" s="3">
        <f>ROUND(C36*'113級距'!$P$6*0.2*A36/30,0)</f>
        <v>244</v>
      </c>
      <c r="O36" s="46">
        <f>ROUND(C36*'113級距'!$P$6*0.2*A36/30*0.25,0)+ROUND(C36*'113級距'!$P$7*0.2*A36/30*0.25,0)</f>
        <v>67</v>
      </c>
      <c r="P36" s="46">
        <f t="shared" si="0"/>
        <v>107</v>
      </c>
      <c r="Q36" s="28">
        <f t="shared" si="1"/>
        <v>199</v>
      </c>
      <c r="R36" s="8">
        <f t="shared" si="2"/>
        <v>319</v>
      </c>
      <c r="S36" s="46">
        <f>ROUND(C36*'113級距'!$P$6*0.2*A36/30*0.5,0)+ROUND(C36*'113級距'!$P$7*0.2*A36/30*0.5,0)</f>
        <v>133</v>
      </c>
      <c r="T36" s="46">
        <f t="shared" si="3"/>
        <v>213</v>
      </c>
      <c r="U36" s="28">
        <f t="shared" si="4"/>
        <v>133</v>
      </c>
      <c r="V36" s="26">
        <f t="shared" si="5"/>
        <v>213</v>
      </c>
    </row>
    <row r="37" spans="1:22" ht="16.5">
      <c r="A37" s="16">
        <v>30</v>
      </c>
      <c r="B37" s="50"/>
      <c r="C37" s="46">
        <f>VLOOKUP(B37,'113級距'!A$10:C$37,3,TRUE)</f>
        <v>11100</v>
      </c>
      <c r="D37" s="46">
        <f>VLOOKUP(B37,'113級距'!$J$23:$L$47,3,TRUE)</f>
        <v>27470</v>
      </c>
      <c r="E37" s="46">
        <f>VLOOKUP(B37,'113級距'!D$3:F$64,3,TRUE)</f>
        <v>1500</v>
      </c>
      <c r="F37" s="47">
        <f>VLOOKUP(B37,'113級距'!G:I,3,TRUE)</f>
        <v>27470</v>
      </c>
      <c r="G37" s="2">
        <f>ROUND(C37*'113級距'!$P$6*0.7*A37/30,0)+ROUND(C37*'113級距'!$P$7*0.7*A37/30,0)</f>
        <v>933</v>
      </c>
      <c r="H37" s="140">
        <f>ROUND(F37*'113級距'!$P$9*0.6*'113級距'!$P$10,0)</f>
        <v>1329</v>
      </c>
      <c r="I37" s="28">
        <f>ROUND(E37*'113級距'!$P$2*A37/30,0)</f>
        <v>90</v>
      </c>
      <c r="J37" s="8">
        <f>ROUND(D37*'113級距'!$P$4*A37/30,0)</f>
        <v>30</v>
      </c>
      <c r="K37" s="2">
        <f>ROUND(C37*'113級距'!$P$6*0.2*A37/30,0)+ROUND(C37*'113級距'!$P$7*0.2*A37/30,0)</f>
        <v>266</v>
      </c>
      <c r="L37" s="26">
        <f>ROUND(F37*'113級距'!$P$9*0.3,0)</f>
        <v>426</v>
      </c>
      <c r="M37" s="12">
        <f>ROUND(C37*'113級距'!$P$6*0.7*A37/30,0)</f>
        <v>855</v>
      </c>
      <c r="N37" s="3">
        <f>ROUND(C37*'113級距'!$P$6*0.2*A37/30,0)</f>
        <v>244</v>
      </c>
      <c r="O37" s="46">
        <f>ROUND(C37*'113級距'!$P$6*0.2*A37/30*0.25,0)+ROUND(C37*'113級距'!$P$7*0.2*A37/30*0.25,0)</f>
        <v>67</v>
      </c>
      <c r="P37" s="46">
        <f t="shared" si="0"/>
        <v>107</v>
      </c>
      <c r="Q37" s="28">
        <f t="shared" si="1"/>
        <v>199</v>
      </c>
      <c r="R37" s="8">
        <f t="shared" si="2"/>
        <v>319</v>
      </c>
      <c r="S37" s="46">
        <f>ROUND(C37*'113級距'!$P$6*0.2*A37/30*0.5,0)+ROUND(C37*'113級距'!$P$7*0.2*A37/30*0.5,0)</f>
        <v>133</v>
      </c>
      <c r="T37" s="46">
        <f t="shared" si="3"/>
        <v>213</v>
      </c>
      <c r="U37" s="28">
        <f t="shared" si="4"/>
        <v>133</v>
      </c>
      <c r="V37" s="26">
        <f t="shared" si="5"/>
        <v>213</v>
      </c>
    </row>
    <row r="38" spans="1:22" ht="16.5">
      <c r="A38" s="16">
        <v>30</v>
      </c>
      <c r="B38" s="50"/>
      <c r="C38" s="46">
        <f>VLOOKUP(B38,'113級距'!A$10:C$37,3,TRUE)</f>
        <v>11100</v>
      </c>
      <c r="D38" s="46">
        <f>VLOOKUP(B38,'113級距'!$J$23:$L$47,3,TRUE)</f>
        <v>27470</v>
      </c>
      <c r="E38" s="46">
        <f>VLOOKUP(B38,'113級距'!D$3:F$64,3,TRUE)</f>
        <v>1500</v>
      </c>
      <c r="F38" s="47">
        <f>VLOOKUP(B38,'113級距'!G:I,3,TRUE)</f>
        <v>27470</v>
      </c>
      <c r="G38" s="2">
        <f>ROUND(C38*'113級距'!$P$6*0.7*A38/30,0)+ROUND(C38*'113級距'!$P$7*0.7*A38/30,0)</f>
        <v>933</v>
      </c>
      <c r="H38" s="140">
        <f>ROUND(F38*'113級距'!$P$9*0.6*'113級距'!$P$10,0)</f>
        <v>1329</v>
      </c>
      <c r="I38" s="28">
        <f>ROUND(E38*'113級距'!$P$2*A38/30,0)</f>
        <v>90</v>
      </c>
      <c r="J38" s="8">
        <f>ROUND(D38*'113級距'!$P$4*A38/30,0)</f>
        <v>30</v>
      </c>
      <c r="K38" s="2">
        <f>ROUND(C38*'113級距'!$P$6*0.2*A38/30,0)+ROUND(C38*'113級距'!$P$7*0.2*A38/30,0)</f>
        <v>266</v>
      </c>
      <c r="L38" s="26">
        <f>ROUND(F38*'113級距'!$P$9*0.3,0)</f>
        <v>426</v>
      </c>
      <c r="M38" s="12">
        <f>ROUND(C38*'113級距'!$P$6*0.7*A38/30,0)</f>
        <v>855</v>
      </c>
      <c r="N38" s="3">
        <f>ROUND(C38*'113級距'!$P$6*0.2*A38/30,0)</f>
        <v>244</v>
      </c>
      <c r="O38" s="46">
        <f>ROUND(C38*'113級距'!$P$6*0.2*A38/30*0.25,0)+ROUND(C38*'113級距'!$P$7*0.2*A38/30*0.25,0)</f>
        <v>67</v>
      </c>
      <c r="P38" s="46">
        <f t="shared" si="0"/>
        <v>107</v>
      </c>
      <c r="Q38" s="28">
        <f t="shared" si="1"/>
        <v>199</v>
      </c>
      <c r="R38" s="8">
        <f t="shared" si="2"/>
        <v>319</v>
      </c>
      <c r="S38" s="46">
        <f>ROUND(C38*'113級距'!$P$6*0.2*A38/30*0.5,0)+ROUND(C38*'113級距'!$P$7*0.2*A38/30*0.5,0)</f>
        <v>133</v>
      </c>
      <c r="T38" s="46">
        <f t="shared" si="3"/>
        <v>213</v>
      </c>
      <c r="U38" s="28">
        <f t="shared" si="4"/>
        <v>133</v>
      </c>
      <c r="V38" s="26">
        <f t="shared" si="5"/>
        <v>213</v>
      </c>
    </row>
    <row r="39" spans="1:22" ht="16.5">
      <c r="A39" s="16">
        <v>30</v>
      </c>
      <c r="B39" s="50"/>
      <c r="C39" s="46">
        <f>VLOOKUP(B39,'113級距'!A$10:C$37,3,TRUE)</f>
        <v>11100</v>
      </c>
      <c r="D39" s="46">
        <f>VLOOKUP(B39,'113級距'!$J$23:$L$47,3,TRUE)</f>
        <v>27470</v>
      </c>
      <c r="E39" s="46">
        <f>VLOOKUP(B39,'113級距'!D$3:F$64,3,TRUE)</f>
        <v>1500</v>
      </c>
      <c r="F39" s="47">
        <f>VLOOKUP(B39,'113級距'!G:I,3,TRUE)</f>
        <v>27470</v>
      </c>
      <c r="G39" s="2">
        <f>ROUND(C39*'113級距'!$P$6*0.7*A39/30,0)+ROUND(C39*'113級距'!$P$7*0.7*A39/30,0)</f>
        <v>933</v>
      </c>
      <c r="H39" s="140">
        <f>ROUND(F39*'113級距'!$P$9*0.6*'113級距'!$P$10,0)</f>
        <v>1329</v>
      </c>
      <c r="I39" s="28">
        <f>ROUND(E39*'113級距'!$P$2*A39/30,0)</f>
        <v>90</v>
      </c>
      <c r="J39" s="8">
        <f>ROUND(D39*'113級距'!$P$4*A39/30,0)</f>
        <v>30</v>
      </c>
      <c r="K39" s="2">
        <f>ROUND(C39*'113級距'!$P$6*0.2*A39/30,0)+ROUND(C39*'113級距'!$P$7*0.2*A39/30,0)</f>
        <v>266</v>
      </c>
      <c r="L39" s="26">
        <f>ROUND(F39*'113級距'!$P$9*0.3,0)</f>
        <v>426</v>
      </c>
      <c r="M39" s="12">
        <f>ROUND(C39*'113級距'!$P$6*0.7*A39/30,0)</f>
        <v>855</v>
      </c>
      <c r="N39" s="3">
        <f>ROUND(C39*'113級距'!$P$6*0.2*A39/30,0)</f>
        <v>244</v>
      </c>
      <c r="O39" s="46">
        <f>ROUND(C39*'113級距'!$P$6*0.2*A39/30*0.25,0)+ROUND(C39*'113級距'!$P$7*0.2*A39/30*0.25,0)</f>
        <v>67</v>
      </c>
      <c r="P39" s="46">
        <f t="shared" si="0"/>
        <v>107</v>
      </c>
      <c r="Q39" s="28">
        <f t="shared" si="1"/>
        <v>199</v>
      </c>
      <c r="R39" s="8">
        <f t="shared" si="2"/>
        <v>319</v>
      </c>
      <c r="S39" s="46">
        <f>ROUND(C39*'113級距'!$P$6*0.2*A39/30*0.5,0)+ROUND(C39*'113級距'!$P$7*0.2*A39/30*0.5,0)</f>
        <v>133</v>
      </c>
      <c r="T39" s="46">
        <f t="shared" si="3"/>
        <v>213</v>
      </c>
      <c r="U39" s="28">
        <f t="shared" si="4"/>
        <v>133</v>
      </c>
      <c r="V39" s="26">
        <f t="shared" si="5"/>
        <v>213</v>
      </c>
    </row>
    <row r="40" spans="1:22" ht="16.5">
      <c r="A40" s="16">
        <v>30</v>
      </c>
      <c r="B40" s="50"/>
      <c r="C40" s="46">
        <f>VLOOKUP(B40,'113級距'!A$10:C$37,3,TRUE)</f>
        <v>11100</v>
      </c>
      <c r="D40" s="46">
        <f>VLOOKUP(B40,'113級距'!$J$23:$L$47,3,TRUE)</f>
        <v>27470</v>
      </c>
      <c r="E40" s="46">
        <f>VLOOKUP(B40,'113級距'!D$3:F$64,3,TRUE)</f>
        <v>1500</v>
      </c>
      <c r="F40" s="47">
        <f>VLOOKUP(B40,'113級距'!G:I,3,TRUE)</f>
        <v>27470</v>
      </c>
      <c r="G40" s="2">
        <f>ROUND(C40*'113級距'!$P$6*0.7*A40/30,0)+ROUND(C40*'113級距'!$P$7*0.7*A40/30,0)</f>
        <v>933</v>
      </c>
      <c r="H40" s="140">
        <f>ROUND(F40*'113級距'!$P$9*0.6*'113級距'!$P$10,0)</f>
        <v>1329</v>
      </c>
      <c r="I40" s="28">
        <f>ROUND(E40*'113級距'!$P$2*A40/30,0)</f>
        <v>90</v>
      </c>
      <c r="J40" s="8">
        <f>ROUND(D40*'113級距'!$P$4*A40/30,0)</f>
        <v>30</v>
      </c>
      <c r="K40" s="2">
        <f>ROUND(C40*'113級距'!$P$6*0.2*A40/30,0)+ROUND(C40*'113級距'!$P$7*0.2*A40/30,0)</f>
        <v>266</v>
      </c>
      <c r="L40" s="26">
        <f>ROUND(F40*'113級距'!$P$9*0.3,0)</f>
        <v>426</v>
      </c>
      <c r="M40" s="12">
        <f>ROUND(C40*'113級距'!$P$6*0.7*A40/30,0)</f>
        <v>855</v>
      </c>
      <c r="N40" s="3">
        <f>ROUND(C40*'113級距'!$P$6*0.2*A40/30,0)</f>
        <v>244</v>
      </c>
      <c r="O40" s="46">
        <f>ROUND(C40*'113級距'!$P$6*0.2*A40/30*0.25,0)+ROUND(C40*'113級距'!$P$7*0.2*A40/30*0.25,0)</f>
        <v>67</v>
      </c>
      <c r="P40" s="46">
        <f t="shared" si="0"/>
        <v>107</v>
      </c>
      <c r="Q40" s="28">
        <f t="shared" si="1"/>
        <v>199</v>
      </c>
      <c r="R40" s="8">
        <f t="shared" si="2"/>
        <v>319</v>
      </c>
      <c r="S40" s="46">
        <f>ROUND(C40*'113級距'!$P$6*0.2*A40/30*0.5,0)+ROUND(C40*'113級距'!$P$7*0.2*A40/30*0.5,0)</f>
        <v>133</v>
      </c>
      <c r="T40" s="46">
        <f t="shared" si="3"/>
        <v>213</v>
      </c>
      <c r="U40" s="28">
        <f t="shared" si="4"/>
        <v>133</v>
      </c>
      <c r="V40" s="26">
        <f t="shared" si="5"/>
        <v>213</v>
      </c>
    </row>
    <row r="41" spans="1:22" ht="16.5">
      <c r="A41" s="16">
        <v>30</v>
      </c>
      <c r="B41" s="50"/>
      <c r="C41" s="46">
        <f>VLOOKUP(B41,'113級距'!A$10:C$37,3,TRUE)</f>
        <v>11100</v>
      </c>
      <c r="D41" s="46">
        <f>VLOOKUP(B41,'113級距'!$J$23:$L$47,3,TRUE)</f>
        <v>27470</v>
      </c>
      <c r="E41" s="46">
        <f>VLOOKUP(B41,'113級距'!D$3:F$64,3,TRUE)</f>
        <v>1500</v>
      </c>
      <c r="F41" s="47">
        <f>VLOOKUP(B41,'113級距'!G:I,3,TRUE)</f>
        <v>27470</v>
      </c>
      <c r="G41" s="2">
        <f>ROUND(C41*'113級距'!$P$6*0.7*A41/30,0)+ROUND(C41*'113級距'!$P$7*0.7*A41/30,0)</f>
        <v>933</v>
      </c>
      <c r="H41" s="140">
        <f>ROUND(F41*'113級距'!$P$9*0.6*'113級距'!$P$10,0)</f>
        <v>1329</v>
      </c>
      <c r="I41" s="28">
        <f>ROUND(E41*'113級距'!$P$2*A41/30,0)</f>
        <v>90</v>
      </c>
      <c r="J41" s="8">
        <f>ROUND(D41*'113級距'!$P$4*A41/30,0)</f>
        <v>30</v>
      </c>
      <c r="K41" s="2">
        <f>ROUND(C41*'113級距'!$P$6*0.2*A41/30,0)+ROUND(C41*'113級距'!$P$7*0.2*A41/30,0)</f>
        <v>266</v>
      </c>
      <c r="L41" s="26">
        <f>ROUND(F41*'113級距'!$P$9*0.3,0)</f>
        <v>426</v>
      </c>
      <c r="M41" s="12">
        <f>ROUND(C41*'113級距'!$P$6*0.7*A41/30,0)</f>
        <v>855</v>
      </c>
      <c r="N41" s="3">
        <f>ROUND(C41*'113級距'!$P$6*0.2*A41/30,0)</f>
        <v>244</v>
      </c>
      <c r="O41" s="46">
        <f>ROUND(C41*'113級距'!$P$6*0.2*A41/30*0.25,0)+ROUND(C41*'113級距'!$P$7*0.2*A41/30*0.25,0)</f>
        <v>67</v>
      </c>
      <c r="P41" s="46">
        <f t="shared" si="0"/>
        <v>107</v>
      </c>
      <c r="Q41" s="28">
        <f t="shared" si="1"/>
        <v>199</v>
      </c>
      <c r="R41" s="8">
        <f t="shared" si="2"/>
        <v>319</v>
      </c>
      <c r="S41" s="46">
        <f>ROUND(C41*'113級距'!$P$6*0.2*A41/30*0.5,0)+ROUND(C41*'113級距'!$P$7*0.2*A41/30*0.5,0)</f>
        <v>133</v>
      </c>
      <c r="T41" s="46">
        <f t="shared" si="3"/>
        <v>213</v>
      </c>
      <c r="U41" s="28">
        <f t="shared" si="4"/>
        <v>133</v>
      </c>
      <c r="V41" s="26">
        <f t="shared" si="5"/>
        <v>213</v>
      </c>
    </row>
    <row r="42" spans="1:22" ht="16.5">
      <c r="A42" s="16">
        <v>30</v>
      </c>
      <c r="B42" s="50"/>
      <c r="C42" s="46">
        <f>VLOOKUP(B42,'113級距'!A$10:C$37,3,TRUE)</f>
        <v>11100</v>
      </c>
      <c r="D42" s="46">
        <f>VLOOKUP(B42,'113級距'!$J$23:$L$47,3,TRUE)</f>
        <v>27470</v>
      </c>
      <c r="E42" s="46">
        <f>VLOOKUP(B42,'113級距'!D$3:F$64,3,TRUE)</f>
        <v>1500</v>
      </c>
      <c r="F42" s="47">
        <f>VLOOKUP(B42,'113級距'!G:I,3,TRUE)</f>
        <v>27470</v>
      </c>
      <c r="G42" s="2">
        <f>ROUND(C42*'113級距'!$P$6*0.7*A42/30,0)+ROUND(C42*'113級距'!$P$7*0.7*A42/30,0)</f>
        <v>933</v>
      </c>
      <c r="H42" s="140">
        <f>ROUND(F42*'113級距'!$P$9*0.6*'113級距'!$P$10,0)</f>
        <v>1329</v>
      </c>
      <c r="I42" s="28">
        <f>ROUND(E42*'113級距'!$P$2*A42/30,0)</f>
        <v>90</v>
      </c>
      <c r="J42" s="8">
        <f>ROUND(D42*'113級距'!$P$4*A42/30,0)</f>
        <v>30</v>
      </c>
      <c r="K42" s="2">
        <f>ROUND(C42*'113級距'!$P$6*0.2*A42/30,0)+ROUND(C42*'113級距'!$P$7*0.2*A42/30,0)</f>
        <v>266</v>
      </c>
      <c r="L42" s="26">
        <f>ROUND(F42*'113級距'!$P$9*0.3,0)</f>
        <v>426</v>
      </c>
      <c r="M42" s="12">
        <f>ROUND(C42*'113級距'!$P$6*0.7*A42/30,0)</f>
        <v>855</v>
      </c>
      <c r="N42" s="3">
        <f>ROUND(C42*'113級距'!$P$6*0.2*A42/30,0)</f>
        <v>244</v>
      </c>
      <c r="O42" s="46">
        <f>ROUND(C42*'113級距'!$P$6*0.2*A42/30*0.25,0)+ROUND(C42*'113級距'!$P$7*0.2*A42/30*0.25,0)</f>
        <v>67</v>
      </c>
      <c r="P42" s="46">
        <f t="shared" si="0"/>
        <v>107</v>
      </c>
      <c r="Q42" s="28">
        <f t="shared" si="1"/>
        <v>199</v>
      </c>
      <c r="R42" s="8">
        <f t="shared" si="2"/>
        <v>319</v>
      </c>
      <c r="S42" s="46">
        <f>ROUND(C42*'113級距'!$P$6*0.2*A42/30*0.5,0)+ROUND(C42*'113級距'!$P$7*0.2*A42/30*0.5,0)</f>
        <v>133</v>
      </c>
      <c r="T42" s="46">
        <f t="shared" si="3"/>
        <v>213</v>
      </c>
      <c r="U42" s="28">
        <f t="shared" si="4"/>
        <v>133</v>
      </c>
      <c r="V42" s="26">
        <f t="shared" si="5"/>
        <v>213</v>
      </c>
    </row>
    <row r="43" spans="1:22" ht="16.5">
      <c r="A43" s="16">
        <v>30</v>
      </c>
      <c r="B43" s="50"/>
      <c r="C43" s="46">
        <f>VLOOKUP(B43,'113級距'!A$10:C$37,3,TRUE)</f>
        <v>11100</v>
      </c>
      <c r="D43" s="46">
        <f>VLOOKUP(B43,'113級距'!$J$23:$L$47,3,TRUE)</f>
        <v>27470</v>
      </c>
      <c r="E43" s="46">
        <f>VLOOKUP(B43,'113級距'!D$3:F$64,3,TRUE)</f>
        <v>1500</v>
      </c>
      <c r="F43" s="47">
        <f>VLOOKUP(B43,'113級距'!G:I,3,TRUE)</f>
        <v>27470</v>
      </c>
      <c r="G43" s="2">
        <f>ROUND(C43*'113級距'!$P$6*0.7*A43/30,0)+ROUND(C43*'113級距'!$P$7*0.7*A43/30,0)</f>
        <v>933</v>
      </c>
      <c r="H43" s="140">
        <f>ROUND(F43*'113級距'!$P$9*0.6*'113級距'!$P$10,0)</f>
        <v>1329</v>
      </c>
      <c r="I43" s="28">
        <f>ROUND(E43*'113級距'!$P$2*A43/30,0)</f>
        <v>90</v>
      </c>
      <c r="J43" s="8">
        <f>ROUND(D43*'113級距'!$P$4*A43/30,0)</f>
        <v>30</v>
      </c>
      <c r="K43" s="2">
        <f>ROUND(C43*'113級距'!$P$6*0.2*A43/30,0)+ROUND(C43*'113級距'!$P$7*0.2*A43/30,0)</f>
        <v>266</v>
      </c>
      <c r="L43" s="26">
        <f>ROUND(F43*'113級距'!$P$9*0.3,0)</f>
        <v>426</v>
      </c>
      <c r="M43" s="12">
        <f>ROUND(C43*'113級距'!$P$6*0.7*A43/30,0)</f>
        <v>855</v>
      </c>
      <c r="N43" s="3">
        <f>ROUND(C43*'113級距'!$P$6*0.2*A43/30,0)</f>
        <v>244</v>
      </c>
      <c r="O43" s="46">
        <f>ROUND(C43*'113級距'!$P$6*0.2*A43/30*0.25,0)+ROUND(C43*'113級距'!$P$7*0.2*A43/30*0.25,0)</f>
        <v>67</v>
      </c>
      <c r="P43" s="46">
        <f t="shared" si="0"/>
        <v>107</v>
      </c>
      <c r="Q43" s="28">
        <f t="shared" si="1"/>
        <v>199</v>
      </c>
      <c r="R43" s="8">
        <f t="shared" si="2"/>
        <v>319</v>
      </c>
      <c r="S43" s="46">
        <f>ROUND(C43*'113級距'!$P$6*0.2*A43/30*0.5,0)+ROUND(C43*'113級距'!$P$7*0.2*A43/30*0.5,0)</f>
        <v>133</v>
      </c>
      <c r="T43" s="46">
        <f t="shared" si="3"/>
        <v>213</v>
      </c>
      <c r="U43" s="28">
        <f t="shared" si="4"/>
        <v>133</v>
      </c>
      <c r="V43" s="26">
        <f t="shared" si="5"/>
        <v>213</v>
      </c>
    </row>
    <row r="44" spans="1:22" ht="16.5">
      <c r="A44" s="16">
        <v>30</v>
      </c>
      <c r="B44" s="50"/>
      <c r="C44" s="46">
        <f>VLOOKUP(B44,'113級距'!A$10:C$37,3,TRUE)</f>
        <v>11100</v>
      </c>
      <c r="D44" s="46">
        <f>VLOOKUP(B44,'113級距'!$J$23:$L$47,3,TRUE)</f>
        <v>27470</v>
      </c>
      <c r="E44" s="46">
        <f>VLOOKUP(B44,'113級距'!D$3:F$64,3,TRUE)</f>
        <v>1500</v>
      </c>
      <c r="F44" s="47">
        <f>VLOOKUP(B44,'113級距'!G:I,3,TRUE)</f>
        <v>27470</v>
      </c>
      <c r="G44" s="2">
        <f>ROUND(C44*'113級距'!$P$6*0.7*A44/30,0)+ROUND(C44*'113級距'!$P$7*0.7*A44/30,0)</f>
        <v>933</v>
      </c>
      <c r="H44" s="140">
        <f>ROUND(F44*'113級距'!$P$9*0.6*'113級距'!$P$10,0)</f>
        <v>1329</v>
      </c>
      <c r="I44" s="28">
        <f>ROUND(E44*'113級距'!$P$2*A44/30,0)</f>
        <v>90</v>
      </c>
      <c r="J44" s="8">
        <f>ROUND(D44*'113級距'!$P$4*A44/30,0)</f>
        <v>30</v>
      </c>
      <c r="K44" s="2">
        <f>ROUND(C44*'113級距'!$P$6*0.2*A44/30,0)+ROUND(C44*'113級距'!$P$7*0.2*A44/30,0)</f>
        <v>266</v>
      </c>
      <c r="L44" s="26">
        <f>ROUND(F44*'113級距'!$P$9*0.3,0)</f>
        <v>426</v>
      </c>
      <c r="M44" s="12">
        <f>ROUND(C44*'113級距'!$P$6*0.7*A44/30,0)</f>
        <v>855</v>
      </c>
      <c r="N44" s="3">
        <f>ROUND(C44*'113級距'!$P$6*0.2*A44/30,0)</f>
        <v>244</v>
      </c>
      <c r="O44" s="46">
        <f>ROUND(C44*'113級距'!$P$6*0.2*A44/30*0.25,0)+ROUND(C44*'113級距'!$P$7*0.2*A44/30*0.25,0)</f>
        <v>67</v>
      </c>
      <c r="P44" s="46">
        <f t="shared" si="0"/>
        <v>107</v>
      </c>
      <c r="Q44" s="28">
        <f t="shared" si="1"/>
        <v>199</v>
      </c>
      <c r="R44" s="8">
        <f t="shared" si="2"/>
        <v>319</v>
      </c>
      <c r="S44" s="46">
        <f>ROUND(C44*'113級距'!$P$6*0.2*A44/30*0.5,0)+ROUND(C44*'113級距'!$P$7*0.2*A44/30*0.5,0)</f>
        <v>133</v>
      </c>
      <c r="T44" s="46">
        <f t="shared" si="3"/>
        <v>213</v>
      </c>
      <c r="U44" s="28">
        <f t="shared" si="4"/>
        <v>133</v>
      </c>
      <c r="V44" s="26">
        <f t="shared" si="5"/>
        <v>213</v>
      </c>
    </row>
    <row r="45" spans="1:22" ht="16.5">
      <c r="A45" s="16">
        <v>30</v>
      </c>
      <c r="B45" s="50"/>
      <c r="C45" s="46">
        <f>VLOOKUP(B45,'113級距'!A$10:C$37,3,TRUE)</f>
        <v>11100</v>
      </c>
      <c r="D45" s="46">
        <f>VLOOKUP(B45,'113級距'!$J$23:$L$47,3,TRUE)</f>
        <v>27470</v>
      </c>
      <c r="E45" s="46">
        <f>VLOOKUP(B45,'113級距'!D$3:F$64,3,TRUE)</f>
        <v>1500</v>
      </c>
      <c r="F45" s="47">
        <f>VLOOKUP(B45,'113級距'!G:I,3,TRUE)</f>
        <v>27470</v>
      </c>
      <c r="G45" s="2">
        <f>ROUND(C45*'113級距'!$P$6*0.7*A45/30,0)+ROUND(C45*'113級距'!$P$7*0.7*A45/30,0)</f>
        <v>933</v>
      </c>
      <c r="H45" s="140">
        <f>ROUND(F45*'113級距'!$P$9*0.6*'113級距'!$P$10,0)</f>
        <v>1329</v>
      </c>
      <c r="I45" s="28">
        <f>ROUND(E45*'113級距'!$P$2*A45/30,0)</f>
        <v>90</v>
      </c>
      <c r="J45" s="8">
        <f>ROUND(D45*'113級距'!$P$4*A45/30,0)</f>
        <v>30</v>
      </c>
      <c r="K45" s="2">
        <f>ROUND(C45*'113級距'!$P$6*0.2*A45/30,0)+ROUND(C45*'113級距'!$P$7*0.2*A45/30,0)</f>
        <v>266</v>
      </c>
      <c r="L45" s="26">
        <f>ROUND(F45*'113級距'!$P$9*0.3,0)</f>
        <v>426</v>
      </c>
      <c r="M45" s="12">
        <f>ROUND(C45*'113級距'!$P$6*0.7*A45/30,0)</f>
        <v>855</v>
      </c>
      <c r="N45" s="3">
        <f>ROUND(C45*'113級距'!$P$6*0.2*A45/30,0)</f>
        <v>244</v>
      </c>
      <c r="O45" s="46">
        <f>ROUND(C45*'113級距'!$P$6*0.2*A45/30*0.25,0)+ROUND(C45*'113級距'!$P$7*0.2*A45/30*0.25,0)</f>
        <v>67</v>
      </c>
      <c r="P45" s="46">
        <f t="shared" si="0"/>
        <v>107</v>
      </c>
      <c r="Q45" s="28">
        <f t="shared" si="1"/>
        <v>199</v>
      </c>
      <c r="R45" s="8">
        <f t="shared" si="2"/>
        <v>319</v>
      </c>
      <c r="S45" s="46">
        <f>ROUND(C45*'113級距'!$P$6*0.2*A45/30*0.5,0)+ROUND(C45*'113級距'!$P$7*0.2*A45/30*0.5,0)</f>
        <v>133</v>
      </c>
      <c r="T45" s="46">
        <f t="shared" si="3"/>
        <v>213</v>
      </c>
      <c r="U45" s="28">
        <f t="shared" si="4"/>
        <v>133</v>
      </c>
      <c r="V45" s="26">
        <f t="shared" si="5"/>
        <v>213</v>
      </c>
    </row>
    <row r="46" spans="1:22" ht="16.5">
      <c r="A46" s="16">
        <v>30</v>
      </c>
      <c r="B46" s="50"/>
      <c r="C46" s="46">
        <f>VLOOKUP(B46,'113級距'!A$10:C$37,3,TRUE)</f>
        <v>11100</v>
      </c>
      <c r="D46" s="46">
        <f>VLOOKUP(B46,'113級距'!$J$23:$L$47,3,TRUE)</f>
        <v>27470</v>
      </c>
      <c r="E46" s="46">
        <f>VLOOKUP(B46,'113級距'!D$3:F$64,3,TRUE)</f>
        <v>1500</v>
      </c>
      <c r="F46" s="47">
        <f>VLOOKUP(B46,'113級距'!G:I,3,TRUE)</f>
        <v>27470</v>
      </c>
      <c r="G46" s="2">
        <f>ROUND(C46*'113級距'!$P$6*0.7*A46/30,0)+ROUND(C46*'113級距'!$P$7*0.7*A46/30,0)</f>
        <v>933</v>
      </c>
      <c r="H46" s="140">
        <f>ROUND(F46*'113級距'!$P$9*0.6*'113級距'!$P$10,0)</f>
        <v>1329</v>
      </c>
      <c r="I46" s="28">
        <f>ROUND(E46*'113級距'!$P$2*A46/30,0)</f>
        <v>90</v>
      </c>
      <c r="J46" s="8">
        <f>ROUND(D46*'113級距'!$P$4*A46/30,0)</f>
        <v>30</v>
      </c>
      <c r="K46" s="2">
        <f>ROUND(C46*'113級距'!$P$6*0.2*A46/30,0)+ROUND(C46*'113級距'!$P$7*0.2*A46/30,0)</f>
        <v>266</v>
      </c>
      <c r="L46" s="26">
        <f>ROUND(F46*'113級距'!$P$9*0.3,0)</f>
        <v>426</v>
      </c>
      <c r="M46" s="12">
        <f>ROUND(C46*'113級距'!$P$6*0.7*A46/30,0)</f>
        <v>855</v>
      </c>
      <c r="N46" s="3">
        <f>ROUND(C46*'113級距'!$P$6*0.2*A46/30,0)</f>
        <v>244</v>
      </c>
      <c r="O46" s="46">
        <f>ROUND(C46*'113級距'!$P$6*0.2*A46/30*0.25,0)+ROUND(C46*'113級距'!$P$7*0.2*A46/30*0.25,0)</f>
        <v>67</v>
      </c>
      <c r="P46" s="46">
        <f t="shared" si="0"/>
        <v>107</v>
      </c>
      <c r="Q46" s="28">
        <f t="shared" si="1"/>
        <v>199</v>
      </c>
      <c r="R46" s="8">
        <f t="shared" si="2"/>
        <v>319</v>
      </c>
      <c r="S46" s="46">
        <f>ROUND(C46*'113級距'!$P$6*0.2*A46/30*0.5,0)+ROUND(C46*'113級距'!$P$7*0.2*A46/30*0.5,0)</f>
        <v>133</v>
      </c>
      <c r="T46" s="46">
        <f t="shared" si="3"/>
        <v>213</v>
      </c>
      <c r="U46" s="28">
        <f t="shared" si="4"/>
        <v>133</v>
      </c>
      <c r="V46" s="26">
        <f t="shared" si="5"/>
        <v>213</v>
      </c>
    </row>
    <row r="47" spans="1:22" ht="16.5">
      <c r="A47" s="16">
        <v>30</v>
      </c>
      <c r="B47" s="34"/>
      <c r="C47" s="46">
        <f>VLOOKUP(B47,'113級距'!A$10:C$37,3,TRUE)</f>
        <v>11100</v>
      </c>
      <c r="D47" s="46">
        <f>VLOOKUP(B47,'113級距'!$J$23:$L$47,3,TRUE)</f>
        <v>27470</v>
      </c>
      <c r="E47" s="46">
        <f>VLOOKUP(B47,'113級距'!D$3:F$64,3,TRUE)</f>
        <v>1500</v>
      </c>
      <c r="F47" s="47">
        <f>VLOOKUP(B47,'113級距'!G:I,3,TRUE)</f>
        <v>27470</v>
      </c>
      <c r="G47" s="2">
        <f>ROUND(C47*'113級距'!$P$6*0.7*A47/30,0)+ROUND(C47*'113級距'!$P$7*0.7*A47/30,0)</f>
        <v>933</v>
      </c>
      <c r="H47" s="140">
        <f>ROUND(F47*'113級距'!$P$9*0.6*'113級距'!$P$10,0)</f>
        <v>1329</v>
      </c>
      <c r="I47" s="28">
        <f>ROUND(E47*'113級距'!$P$2*A47/30,0)</f>
        <v>90</v>
      </c>
      <c r="J47" s="8">
        <f>ROUND(D47*'113級距'!$P$4*A47/30,0)</f>
        <v>30</v>
      </c>
      <c r="K47" s="2">
        <f>ROUND(C47*'113級距'!$P$6*0.2*A47/30,0)+ROUND(C47*'113級距'!$P$7*0.2*A47/30,0)</f>
        <v>266</v>
      </c>
      <c r="L47" s="26">
        <f>ROUND(F47*'113級距'!$P$9*0.3,0)</f>
        <v>426</v>
      </c>
      <c r="M47" s="12">
        <f>ROUND(C47*'113級距'!$P$6*0.7*A47/30,0)</f>
        <v>855</v>
      </c>
      <c r="N47" s="3">
        <f>ROUND(C47*'113級距'!$P$6*0.2*A47/30,0)</f>
        <v>244</v>
      </c>
      <c r="O47" s="46">
        <f>ROUND(C47*'113級距'!$P$6*0.2*A47/30*0.25,0)+ROUND(C47*'113級距'!$P$7*0.2*A47/30*0.25,0)</f>
        <v>67</v>
      </c>
      <c r="P47" s="46">
        <f aca="true" t="shared" si="6" ref="P47:P78">ROUNDUP(ROUNDDOWN(L47/4,1),0)</f>
        <v>107</v>
      </c>
      <c r="Q47" s="28">
        <f aca="true" t="shared" si="7" ref="Q47:Q78">ROUND(K47-O47,0)</f>
        <v>199</v>
      </c>
      <c r="R47" s="8">
        <f aca="true" t="shared" si="8" ref="R47:R78">ROUND(L47-P47,0)</f>
        <v>319</v>
      </c>
      <c r="S47" s="46">
        <f>ROUND(C47*'113級距'!$P$6*0.2*A47/30*0.5,0)+ROUND(C47*'113級距'!$P$7*0.2*A47/30*0.5,0)</f>
        <v>133</v>
      </c>
      <c r="T47" s="46">
        <f aca="true" t="shared" si="9" ref="T47:T78">ROUNDUP(ROUNDDOWN(L47/2,1),0)</f>
        <v>213</v>
      </c>
      <c r="U47" s="28">
        <f aca="true" t="shared" si="10" ref="U47:U78">ROUND(K47-S47,0)</f>
        <v>133</v>
      </c>
      <c r="V47" s="26">
        <f aca="true" t="shared" si="11" ref="V47:V78">ROUND(L47-T47,0)</f>
        <v>213</v>
      </c>
    </row>
    <row r="48" spans="1:22" ht="16.5">
      <c r="A48" s="16">
        <v>30</v>
      </c>
      <c r="B48" s="34"/>
      <c r="C48" s="46">
        <f>VLOOKUP(B48,'113級距'!A$10:C$37,3,TRUE)</f>
        <v>11100</v>
      </c>
      <c r="D48" s="46">
        <f>VLOOKUP(B48,'113級距'!$J$23:$L$47,3,TRUE)</f>
        <v>27470</v>
      </c>
      <c r="E48" s="46">
        <f>VLOOKUP(B48,'113級距'!D$3:F$64,3,TRUE)</f>
        <v>1500</v>
      </c>
      <c r="F48" s="47">
        <f>VLOOKUP(B48,'113級距'!G:I,3,TRUE)</f>
        <v>27470</v>
      </c>
      <c r="G48" s="2">
        <f>ROUND(C48*'113級距'!$P$6*0.7*A48/30,0)+ROUND(C48*'113級距'!$P$7*0.7*A48/30,0)</f>
        <v>933</v>
      </c>
      <c r="H48" s="140">
        <f>ROUND(F48*'113級距'!$P$9*0.6*'113級距'!$P$10,0)</f>
        <v>1329</v>
      </c>
      <c r="I48" s="28">
        <f>ROUND(E48*'113級距'!$P$2*A48/30,0)</f>
        <v>90</v>
      </c>
      <c r="J48" s="8">
        <f>ROUND(D48*'113級距'!$P$4*A48/30,0)</f>
        <v>30</v>
      </c>
      <c r="K48" s="2">
        <f>ROUND(C48*'113級距'!$P$6*0.2*A48/30,0)+ROUND(C48*'113級距'!$P$7*0.2*A48/30,0)</f>
        <v>266</v>
      </c>
      <c r="L48" s="26">
        <f>ROUND(F48*'113級距'!$P$9*0.3,0)</f>
        <v>426</v>
      </c>
      <c r="M48" s="12">
        <f>ROUND(C48*'113級距'!$P$6*0.7*A48/30,0)</f>
        <v>855</v>
      </c>
      <c r="N48" s="3">
        <f>ROUND(C48*'113級距'!$P$6*0.2*A48/30,0)</f>
        <v>244</v>
      </c>
      <c r="O48" s="46">
        <f>ROUND(C48*'113級距'!$P$6*0.2*A48/30*0.25,0)+ROUND(C48*'113級距'!$P$7*0.2*A48/30*0.25,0)</f>
        <v>67</v>
      </c>
      <c r="P48" s="46">
        <f t="shared" si="6"/>
        <v>107</v>
      </c>
      <c r="Q48" s="28">
        <f t="shared" si="7"/>
        <v>199</v>
      </c>
      <c r="R48" s="8">
        <f t="shared" si="8"/>
        <v>319</v>
      </c>
      <c r="S48" s="46">
        <f>ROUND(C48*'113級距'!$P$6*0.2*A48/30*0.5,0)+ROUND(C48*'113級距'!$P$7*0.2*A48/30*0.5,0)</f>
        <v>133</v>
      </c>
      <c r="T48" s="46">
        <f t="shared" si="9"/>
        <v>213</v>
      </c>
      <c r="U48" s="28">
        <f t="shared" si="10"/>
        <v>133</v>
      </c>
      <c r="V48" s="26">
        <f t="shared" si="11"/>
        <v>213</v>
      </c>
    </row>
    <row r="49" spans="1:22" ht="16.5">
      <c r="A49" s="16">
        <v>30</v>
      </c>
      <c r="B49" s="34"/>
      <c r="C49" s="46">
        <f>VLOOKUP(B49,'113級距'!A$10:C$37,3,TRUE)</f>
        <v>11100</v>
      </c>
      <c r="D49" s="46">
        <f>VLOOKUP(B49,'113級距'!$J$23:$L$47,3,TRUE)</f>
        <v>27470</v>
      </c>
      <c r="E49" s="46">
        <f>VLOOKUP(B49,'113級距'!D$3:F$64,3,TRUE)</f>
        <v>1500</v>
      </c>
      <c r="F49" s="47">
        <f>VLOOKUP(B49,'113級距'!G:I,3,TRUE)</f>
        <v>27470</v>
      </c>
      <c r="G49" s="2">
        <f>ROUND(C49*'113級距'!$P$6*0.7*A49/30,0)+ROUND(C49*'113級距'!$P$7*0.7*A49/30,0)</f>
        <v>933</v>
      </c>
      <c r="H49" s="140">
        <f>ROUND(F49*'113級距'!$P$9*0.6*'113級距'!$P$10,0)</f>
        <v>1329</v>
      </c>
      <c r="I49" s="28">
        <f>ROUND(E49*'113級距'!$P$2*A49/30,0)</f>
        <v>90</v>
      </c>
      <c r="J49" s="8">
        <f>ROUND(D49*'113級距'!$P$4*A49/30,0)</f>
        <v>30</v>
      </c>
      <c r="K49" s="2">
        <f>ROUND(C49*'113級距'!$P$6*0.2*A49/30,0)+ROUND(C49*'113級距'!$P$7*0.2*A49/30,0)</f>
        <v>266</v>
      </c>
      <c r="L49" s="26">
        <f>ROUND(F49*'113級距'!$P$9*0.3,0)</f>
        <v>426</v>
      </c>
      <c r="M49" s="12">
        <f>ROUND(C49*'113級距'!$P$6*0.7*A49/30,0)</f>
        <v>855</v>
      </c>
      <c r="N49" s="3">
        <f>ROUND(C49*'113級距'!$P$6*0.2*A49/30,0)</f>
        <v>244</v>
      </c>
      <c r="O49" s="46">
        <f>ROUND(C49*'113級距'!$P$6*0.2*A49/30*0.25,0)+ROUND(C49*'113級距'!$P$7*0.2*A49/30*0.25,0)</f>
        <v>67</v>
      </c>
      <c r="P49" s="46">
        <f t="shared" si="6"/>
        <v>107</v>
      </c>
      <c r="Q49" s="28">
        <f t="shared" si="7"/>
        <v>199</v>
      </c>
      <c r="R49" s="8">
        <f t="shared" si="8"/>
        <v>319</v>
      </c>
      <c r="S49" s="46">
        <f>ROUND(C49*'113級距'!$P$6*0.2*A49/30*0.5,0)+ROUND(C49*'113級距'!$P$7*0.2*A49/30*0.5,0)</f>
        <v>133</v>
      </c>
      <c r="T49" s="46">
        <f t="shared" si="9"/>
        <v>213</v>
      </c>
      <c r="U49" s="28">
        <f t="shared" si="10"/>
        <v>133</v>
      </c>
      <c r="V49" s="26">
        <f t="shared" si="11"/>
        <v>213</v>
      </c>
    </row>
    <row r="50" spans="1:22" ht="16.5">
      <c r="A50" s="16">
        <v>30</v>
      </c>
      <c r="B50" s="34"/>
      <c r="C50" s="46">
        <f>VLOOKUP(B50,'113級距'!A$10:C$37,3,TRUE)</f>
        <v>11100</v>
      </c>
      <c r="D50" s="46">
        <f>VLOOKUP(B50,'113級距'!$J$23:$L$47,3,TRUE)</f>
        <v>27470</v>
      </c>
      <c r="E50" s="46">
        <f>VLOOKUP(B50,'113級距'!D$3:F$64,3,TRUE)</f>
        <v>1500</v>
      </c>
      <c r="F50" s="47">
        <f>VLOOKUP(B50,'113級距'!G:I,3,TRUE)</f>
        <v>27470</v>
      </c>
      <c r="G50" s="2">
        <f>ROUND(C50*'113級距'!$P$6*0.7*A50/30,0)+ROUND(C50*'113級距'!$P$7*0.7*A50/30,0)</f>
        <v>933</v>
      </c>
      <c r="H50" s="140">
        <f>ROUND(F50*'113級距'!$P$9*0.6*'113級距'!$P$10,0)</f>
        <v>1329</v>
      </c>
      <c r="I50" s="28">
        <f>ROUND(E50*'113級距'!$P$2*A50/30,0)</f>
        <v>90</v>
      </c>
      <c r="J50" s="8">
        <f>ROUND(D50*'113級距'!$P$4*A50/30,0)</f>
        <v>30</v>
      </c>
      <c r="K50" s="2">
        <f>ROUND(C50*'113級距'!$P$6*0.2*A50/30,0)+ROUND(C50*'113級距'!$P$7*0.2*A50/30,0)</f>
        <v>266</v>
      </c>
      <c r="L50" s="26">
        <f>ROUND(F50*'113級距'!$P$9*0.3,0)</f>
        <v>426</v>
      </c>
      <c r="M50" s="12">
        <f>ROUND(C50*'113級距'!$P$6*0.7*A50/30,0)</f>
        <v>855</v>
      </c>
      <c r="N50" s="3">
        <f>ROUND(C50*'113級距'!$P$6*0.2*A50/30,0)</f>
        <v>244</v>
      </c>
      <c r="O50" s="46">
        <f>ROUND(C50*'113級距'!$P$6*0.2*A50/30*0.25,0)+ROUND(C50*'113級距'!$P$7*0.2*A50/30*0.25,0)</f>
        <v>67</v>
      </c>
      <c r="P50" s="46">
        <f t="shared" si="6"/>
        <v>107</v>
      </c>
      <c r="Q50" s="28">
        <f t="shared" si="7"/>
        <v>199</v>
      </c>
      <c r="R50" s="8">
        <f t="shared" si="8"/>
        <v>319</v>
      </c>
      <c r="S50" s="46">
        <f>ROUND(C50*'113級距'!$P$6*0.2*A50/30*0.5,0)+ROUND(C50*'113級距'!$P$7*0.2*A50/30*0.5,0)</f>
        <v>133</v>
      </c>
      <c r="T50" s="46">
        <f t="shared" si="9"/>
        <v>213</v>
      </c>
      <c r="U50" s="28">
        <f t="shared" si="10"/>
        <v>133</v>
      </c>
      <c r="V50" s="26">
        <f t="shared" si="11"/>
        <v>213</v>
      </c>
    </row>
    <row r="51" spans="1:22" ht="16.5">
      <c r="A51" s="16">
        <v>30</v>
      </c>
      <c r="B51" s="34"/>
      <c r="C51" s="46">
        <f>VLOOKUP(B51,'113級距'!A$10:C$37,3,TRUE)</f>
        <v>11100</v>
      </c>
      <c r="D51" s="46">
        <f>VLOOKUP(B51,'113級距'!$J$23:$L$47,3,TRUE)</f>
        <v>27470</v>
      </c>
      <c r="E51" s="46">
        <f>VLOOKUP(B51,'113級距'!D$3:F$64,3,TRUE)</f>
        <v>1500</v>
      </c>
      <c r="F51" s="47">
        <f>VLOOKUP(B51,'113級距'!G:I,3,TRUE)</f>
        <v>27470</v>
      </c>
      <c r="G51" s="2">
        <f>ROUND(C51*'113級距'!$P$6*0.7*A51/30,0)+ROUND(C51*'113級距'!$P$7*0.7*A51/30,0)</f>
        <v>933</v>
      </c>
      <c r="H51" s="140">
        <f>ROUND(F51*'113級距'!$P$9*0.6*'113級距'!$P$10,0)</f>
        <v>1329</v>
      </c>
      <c r="I51" s="28">
        <f>ROUND(E51*'113級距'!$P$2*A51/30,0)</f>
        <v>90</v>
      </c>
      <c r="J51" s="8">
        <f>ROUND(D51*'113級距'!$P$4*A51/30,0)</f>
        <v>30</v>
      </c>
      <c r="K51" s="2">
        <f>ROUND(C51*'113級距'!$P$6*0.2*A51/30,0)+ROUND(C51*'113級距'!$P$7*0.2*A51/30,0)</f>
        <v>266</v>
      </c>
      <c r="L51" s="26">
        <f>ROUND(F51*'113級距'!$P$9*0.3,0)</f>
        <v>426</v>
      </c>
      <c r="M51" s="12">
        <f>ROUND(C51*'113級距'!$P$6*0.7*A51/30,0)</f>
        <v>855</v>
      </c>
      <c r="N51" s="3">
        <f>ROUND(C51*'113級距'!$P$6*0.2*A51/30,0)</f>
        <v>244</v>
      </c>
      <c r="O51" s="46">
        <f>ROUND(C51*'113級距'!$P$6*0.2*A51/30*0.25,0)+ROUND(C51*'113級距'!$P$7*0.2*A51/30*0.25,0)</f>
        <v>67</v>
      </c>
      <c r="P51" s="46">
        <f t="shared" si="6"/>
        <v>107</v>
      </c>
      <c r="Q51" s="28">
        <f t="shared" si="7"/>
        <v>199</v>
      </c>
      <c r="R51" s="8">
        <f t="shared" si="8"/>
        <v>319</v>
      </c>
      <c r="S51" s="46">
        <f>ROUND(C51*'113級距'!$P$6*0.2*A51/30*0.5,0)+ROUND(C51*'113級距'!$P$7*0.2*A51/30*0.5,0)</f>
        <v>133</v>
      </c>
      <c r="T51" s="46">
        <f t="shared" si="9"/>
        <v>213</v>
      </c>
      <c r="U51" s="28">
        <f t="shared" si="10"/>
        <v>133</v>
      </c>
      <c r="V51" s="26">
        <f t="shared" si="11"/>
        <v>213</v>
      </c>
    </row>
    <row r="52" spans="1:22" ht="16.5">
      <c r="A52" s="16">
        <v>30</v>
      </c>
      <c r="B52" s="34"/>
      <c r="C52" s="46">
        <f>VLOOKUP(B52,'113級距'!A$10:C$37,3,TRUE)</f>
        <v>11100</v>
      </c>
      <c r="D52" s="46">
        <f>VLOOKUP(B52,'113級距'!$J$23:$L$47,3,TRUE)</f>
        <v>27470</v>
      </c>
      <c r="E52" s="46">
        <f>VLOOKUP(B52,'113級距'!D$3:F$64,3,TRUE)</f>
        <v>1500</v>
      </c>
      <c r="F52" s="47">
        <f>VLOOKUP(B52,'113級距'!G:I,3,TRUE)</f>
        <v>27470</v>
      </c>
      <c r="G52" s="2">
        <f>ROUND(C52*'113級距'!$P$6*0.7*A52/30,0)+ROUND(C52*'113級距'!$P$7*0.7*A52/30,0)</f>
        <v>933</v>
      </c>
      <c r="H52" s="140">
        <f>ROUND(F52*'113級距'!$P$9*0.6*'113級距'!$P$10,0)</f>
        <v>1329</v>
      </c>
      <c r="I52" s="28">
        <f>ROUND(E52*'113級距'!$P$2*A52/30,0)</f>
        <v>90</v>
      </c>
      <c r="J52" s="8">
        <f>ROUND(D52*'113級距'!$P$4*A52/30,0)</f>
        <v>30</v>
      </c>
      <c r="K52" s="2">
        <f>ROUND(C52*'113級距'!$P$6*0.2*A52/30,0)+ROUND(C52*'113級距'!$P$7*0.2*A52/30,0)</f>
        <v>266</v>
      </c>
      <c r="L52" s="26">
        <f>ROUND(F52*'113級距'!$P$9*0.3,0)</f>
        <v>426</v>
      </c>
      <c r="M52" s="12">
        <f>ROUND(C52*'113級距'!$P$6*0.7*A52/30,0)</f>
        <v>855</v>
      </c>
      <c r="N52" s="3">
        <f>ROUND(C52*'113級距'!$P$6*0.2*A52/30,0)</f>
        <v>244</v>
      </c>
      <c r="O52" s="46">
        <f>ROUND(C52*'113級距'!$P$6*0.2*A52/30*0.25,0)+ROUND(C52*'113級距'!$P$7*0.2*A52/30*0.25,0)</f>
        <v>67</v>
      </c>
      <c r="P52" s="46">
        <f t="shared" si="6"/>
        <v>107</v>
      </c>
      <c r="Q52" s="28">
        <f t="shared" si="7"/>
        <v>199</v>
      </c>
      <c r="R52" s="8">
        <f t="shared" si="8"/>
        <v>319</v>
      </c>
      <c r="S52" s="46">
        <f>ROUND(C52*'113級距'!$P$6*0.2*A52/30*0.5,0)+ROUND(C52*'113級距'!$P$7*0.2*A52/30*0.5,0)</f>
        <v>133</v>
      </c>
      <c r="T52" s="46">
        <f t="shared" si="9"/>
        <v>213</v>
      </c>
      <c r="U52" s="28">
        <f t="shared" si="10"/>
        <v>133</v>
      </c>
      <c r="V52" s="26">
        <f t="shared" si="11"/>
        <v>213</v>
      </c>
    </row>
    <row r="53" spans="1:22" ht="16.5">
      <c r="A53" s="16">
        <v>30</v>
      </c>
      <c r="B53" s="34"/>
      <c r="C53" s="46">
        <f>VLOOKUP(B53,'113級距'!A$10:C$37,3,TRUE)</f>
        <v>11100</v>
      </c>
      <c r="D53" s="46">
        <f>VLOOKUP(B53,'113級距'!$J$23:$L$47,3,TRUE)</f>
        <v>27470</v>
      </c>
      <c r="E53" s="46">
        <f>VLOOKUP(B53,'113級距'!D$3:F$64,3,TRUE)</f>
        <v>1500</v>
      </c>
      <c r="F53" s="47">
        <f>VLOOKUP(B53,'113級距'!G:I,3,TRUE)</f>
        <v>27470</v>
      </c>
      <c r="G53" s="2">
        <f>ROUND(C53*'113級距'!$P$6*0.7*A53/30,0)+ROUND(C53*'113級距'!$P$7*0.7*A53/30,0)</f>
        <v>933</v>
      </c>
      <c r="H53" s="140">
        <f>ROUND(F53*'113級距'!$P$9*0.6*'113級距'!$P$10,0)</f>
        <v>1329</v>
      </c>
      <c r="I53" s="28">
        <f>ROUND(E53*'113級距'!$P$2*A53/30,0)</f>
        <v>90</v>
      </c>
      <c r="J53" s="8">
        <f>ROUND(D53*'113級距'!$P$4*A53/30,0)</f>
        <v>30</v>
      </c>
      <c r="K53" s="2">
        <f>ROUND(C53*'113級距'!$P$6*0.2*A53/30,0)+ROUND(C53*'113級距'!$P$7*0.2*A53/30,0)</f>
        <v>266</v>
      </c>
      <c r="L53" s="26">
        <f>ROUND(F53*'113級距'!$P$9*0.3,0)</f>
        <v>426</v>
      </c>
      <c r="M53" s="12">
        <f>ROUND(C53*'113級距'!$P$6*0.7*A53/30,0)</f>
        <v>855</v>
      </c>
      <c r="N53" s="3">
        <f>ROUND(C53*'113級距'!$P$6*0.2*A53/30,0)</f>
        <v>244</v>
      </c>
      <c r="O53" s="46">
        <f>ROUND(C53*'113級距'!$P$6*0.2*A53/30*0.25,0)+ROUND(C53*'113級距'!$P$7*0.2*A53/30*0.25,0)</f>
        <v>67</v>
      </c>
      <c r="P53" s="46">
        <f t="shared" si="6"/>
        <v>107</v>
      </c>
      <c r="Q53" s="28">
        <f t="shared" si="7"/>
        <v>199</v>
      </c>
      <c r="R53" s="8">
        <f t="shared" si="8"/>
        <v>319</v>
      </c>
      <c r="S53" s="46">
        <f>ROUND(C53*'113級距'!$P$6*0.2*A53/30*0.5,0)+ROUND(C53*'113級距'!$P$7*0.2*A53/30*0.5,0)</f>
        <v>133</v>
      </c>
      <c r="T53" s="46">
        <f t="shared" si="9"/>
        <v>213</v>
      </c>
      <c r="U53" s="28">
        <f t="shared" si="10"/>
        <v>133</v>
      </c>
      <c r="V53" s="26">
        <f t="shared" si="11"/>
        <v>213</v>
      </c>
    </row>
    <row r="54" spans="1:22" ht="16.5">
      <c r="A54" s="16">
        <v>30</v>
      </c>
      <c r="B54" s="34"/>
      <c r="C54" s="46">
        <f>VLOOKUP(B54,'113級距'!A$10:C$37,3,TRUE)</f>
        <v>11100</v>
      </c>
      <c r="D54" s="46">
        <f>VLOOKUP(B54,'113級距'!$J$23:$L$47,3,TRUE)</f>
        <v>27470</v>
      </c>
      <c r="E54" s="46">
        <f>VLOOKUP(B54,'113級距'!D$3:F$64,3,TRUE)</f>
        <v>1500</v>
      </c>
      <c r="F54" s="47">
        <f>VLOOKUP(B54,'113級距'!G:I,3,TRUE)</f>
        <v>27470</v>
      </c>
      <c r="G54" s="2">
        <f>ROUND(C54*'113級距'!$P$6*0.7*A54/30,0)+ROUND(C54*'113級距'!$P$7*0.7*A54/30,0)</f>
        <v>933</v>
      </c>
      <c r="H54" s="140">
        <f>ROUND(F54*'113級距'!$P$9*0.6*'113級距'!$P$10,0)</f>
        <v>1329</v>
      </c>
      <c r="I54" s="28">
        <f>ROUND(E54*'113級距'!$P$2*A54/30,0)</f>
        <v>90</v>
      </c>
      <c r="J54" s="8">
        <f>ROUND(D54*'113級距'!$P$4*A54/30,0)</f>
        <v>30</v>
      </c>
      <c r="K54" s="2">
        <f>ROUND(C54*'113級距'!$P$6*0.2*A54/30,0)+ROUND(C54*'113級距'!$P$7*0.2*A54/30,0)</f>
        <v>266</v>
      </c>
      <c r="L54" s="26">
        <f>ROUND(F54*'113級距'!$P$9*0.3,0)</f>
        <v>426</v>
      </c>
      <c r="M54" s="12">
        <f>ROUND(C54*'113級距'!$P$6*0.7*A54/30,0)</f>
        <v>855</v>
      </c>
      <c r="N54" s="3">
        <f>ROUND(C54*'113級距'!$P$6*0.2*A54/30,0)</f>
        <v>244</v>
      </c>
      <c r="O54" s="46">
        <f>ROUND(C54*'113級距'!$P$6*0.2*A54/30*0.25,0)+ROUND(C54*'113級距'!$P$7*0.2*A54/30*0.25,0)</f>
        <v>67</v>
      </c>
      <c r="P54" s="46">
        <f t="shared" si="6"/>
        <v>107</v>
      </c>
      <c r="Q54" s="28">
        <f t="shared" si="7"/>
        <v>199</v>
      </c>
      <c r="R54" s="8">
        <f t="shared" si="8"/>
        <v>319</v>
      </c>
      <c r="S54" s="46">
        <f>ROUND(C54*'113級距'!$P$6*0.2*A54/30*0.5,0)+ROUND(C54*'113級距'!$P$7*0.2*A54/30*0.5,0)</f>
        <v>133</v>
      </c>
      <c r="T54" s="46">
        <f t="shared" si="9"/>
        <v>213</v>
      </c>
      <c r="U54" s="28">
        <f t="shared" si="10"/>
        <v>133</v>
      </c>
      <c r="V54" s="26">
        <f t="shared" si="11"/>
        <v>213</v>
      </c>
    </row>
    <row r="55" spans="1:22" ht="16.5">
      <c r="A55" s="16">
        <v>30</v>
      </c>
      <c r="B55" s="34"/>
      <c r="C55" s="46">
        <f>VLOOKUP(B55,'113級距'!A$10:C$37,3,TRUE)</f>
        <v>11100</v>
      </c>
      <c r="D55" s="46">
        <f>VLOOKUP(B55,'113級距'!$J$23:$L$47,3,TRUE)</f>
        <v>27470</v>
      </c>
      <c r="E55" s="46">
        <f>VLOOKUP(B55,'113級距'!D$3:F$64,3,TRUE)</f>
        <v>1500</v>
      </c>
      <c r="F55" s="47">
        <f>VLOOKUP(B55,'113級距'!G:I,3,TRUE)</f>
        <v>27470</v>
      </c>
      <c r="G55" s="2">
        <f>ROUND(C55*'113級距'!$P$6*0.7*A55/30,0)+ROUND(C55*'113級距'!$P$7*0.7*A55/30,0)</f>
        <v>933</v>
      </c>
      <c r="H55" s="140">
        <f>ROUND(F55*'113級距'!$P$9*0.6*'113級距'!$P$10,0)</f>
        <v>1329</v>
      </c>
      <c r="I55" s="28">
        <f>ROUND(E55*'113級距'!$P$2*A55/30,0)</f>
        <v>90</v>
      </c>
      <c r="J55" s="8">
        <f>ROUND(D55*'113級距'!$P$4*A55/30,0)</f>
        <v>30</v>
      </c>
      <c r="K55" s="2">
        <f>ROUND(C55*'113級距'!$P$6*0.2*A55/30,0)+ROUND(C55*'113級距'!$P$7*0.2*A55/30,0)</f>
        <v>266</v>
      </c>
      <c r="L55" s="26">
        <f>ROUND(F55*'113級距'!$P$9*0.3,0)</f>
        <v>426</v>
      </c>
      <c r="M55" s="12">
        <f>ROUND(C55*'113級距'!$P$6*0.7*A55/30,0)</f>
        <v>855</v>
      </c>
      <c r="N55" s="3">
        <f>ROUND(C55*'113級距'!$P$6*0.2*A55/30,0)</f>
        <v>244</v>
      </c>
      <c r="O55" s="46">
        <f>ROUND(C55*'113級距'!$P$6*0.2*A55/30*0.25,0)+ROUND(C55*'113級距'!$P$7*0.2*A55/30*0.25,0)</f>
        <v>67</v>
      </c>
      <c r="P55" s="46">
        <f t="shared" si="6"/>
        <v>107</v>
      </c>
      <c r="Q55" s="28">
        <f t="shared" si="7"/>
        <v>199</v>
      </c>
      <c r="R55" s="8">
        <f t="shared" si="8"/>
        <v>319</v>
      </c>
      <c r="S55" s="46">
        <f>ROUND(C55*'113級距'!$P$6*0.2*A55/30*0.5,0)+ROUND(C55*'113級距'!$P$7*0.2*A55/30*0.5,0)</f>
        <v>133</v>
      </c>
      <c r="T55" s="46">
        <f t="shared" si="9"/>
        <v>213</v>
      </c>
      <c r="U55" s="28">
        <f t="shared" si="10"/>
        <v>133</v>
      </c>
      <c r="V55" s="26">
        <f t="shared" si="11"/>
        <v>213</v>
      </c>
    </row>
    <row r="56" spans="1:22" ht="16.5">
      <c r="A56" s="16">
        <v>30</v>
      </c>
      <c r="B56" s="34"/>
      <c r="C56" s="46">
        <f>VLOOKUP(B56,'113級距'!A$10:C$37,3,TRUE)</f>
        <v>11100</v>
      </c>
      <c r="D56" s="46">
        <f>VLOOKUP(B56,'113級距'!$J$23:$L$47,3,TRUE)</f>
        <v>27470</v>
      </c>
      <c r="E56" s="46">
        <f>VLOOKUP(B56,'113級距'!D$3:F$64,3,TRUE)</f>
        <v>1500</v>
      </c>
      <c r="F56" s="47">
        <f>VLOOKUP(B56,'113級距'!G:I,3,TRUE)</f>
        <v>27470</v>
      </c>
      <c r="G56" s="2">
        <f>ROUND(C56*'113級距'!$P$6*0.7*A56/30,0)+ROUND(C56*'113級距'!$P$7*0.7*A56/30,0)</f>
        <v>933</v>
      </c>
      <c r="H56" s="140">
        <f>ROUND(F56*'113級距'!$P$9*0.6*'113級距'!$P$10,0)</f>
        <v>1329</v>
      </c>
      <c r="I56" s="28">
        <f>ROUND(E56*'113級距'!$P$2*A56/30,0)</f>
        <v>90</v>
      </c>
      <c r="J56" s="8">
        <f>ROUND(D56*'113級距'!$P$4*A56/30,0)</f>
        <v>30</v>
      </c>
      <c r="K56" s="2">
        <f>ROUND(C56*'113級距'!$P$6*0.2*A56/30,0)+ROUND(C56*'113級距'!$P$7*0.2*A56/30,0)</f>
        <v>266</v>
      </c>
      <c r="L56" s="26">
        <f>ROUND(F56*'113級距'!$P$9*0.3,0)</f>
        <v>426</v>
      </c>
      <c r="M56" s="12">
        <f>ROUND(C56*'113級距'!$P$6*0.7*A56/30,0)</f>
        <v>855</v>
      </c>
      <c r="N56" s="3">
        <f>ROUND(C56*'113級距'!$P$6*0.2*A56/30,0)</f>
        <v>244</v>
      </c>
      <c r="O56" s="46">
        <f>ROUND(C56*'113級距'!$P$6*0.2*A56/30*0.25,0)+ROUND(C56*'113級距'!$P$7*0.2*A56/30*0.25,0)</f>
        <v>67</v>
      </c>
      <c r="P56" s="46">
        <f t="shared" si="6"/>
        <v>107</v>
      </c>
      <c r="Q56" s="28">
        <f t="shared" si="7"/>
        <v>199</v>
      </c>
      <c r="R56" s="8">
        <f t="shared" si="8"/>
        <v>319</v>
      </c>
      <c r="S56" s="46">
        <f>ROUND(C56*'113級距'!$P$6*0.2*A56/30*0.5,0)+ROUND(C56*'113級距'!$P$7*0.2*A56/30*0.5,0)</f>
        <v>133</v>
      </c>
      <c r="T56" s="46">
        <f t="shared" si="9"/>
        <v>213</v>
      </c>
      <c r="U56" s="28">
        <f t="shared" si="10"/>
        <v>133</v>
      </c>
      <c r="V56" s="26">
        <f t="shared" si="11"/>
        <v>213</v>
      </c>
    </row>
    <row r="57" spans="1:22" ht="16.5">
      <c r="A57" s="16">
        <v>30</v>
      </c>
      <c r="B57" s="34"/>
      <c r="C57" s="46">
        <f>VLOOKUP(B57,'113級距'!A$10:C$37,3,TRUE)</f>
        <v>11100</v>
      </c>
      <c r="D57" s="46">
        <f>VLOOKUP(B57,'113級距'!$J$23:$L$47,3,TRUE)</f>
        <v>27470</v>
      </c>
      <c r="E57" s="46">
        <f>VLOOKUP(B57,'113級距'!D$3:F$64,3,TRUE)</f>
        <v>1500</v>
      </c>
      <c r="F57" s="47">
        <f>VLOOKUP(B57,'113級距'!G:I,3,TRUE)</f>
        <v>27470</v>
      </c>
      <c r="G57" s="2">
        <f>ROUND(C57*'113級距'!$P$6*0.7*A57/30,0)+ROUND(C57*'113級距'!$P$7*0.7*A57/30,0)</f>
        <v>933</v>
      </c>
      <c r="H57" s="140">
        <f>ROUND(F57*'113級距'!$P$9*0.6*'113級距'!$P$10,0)</f>
        <v>1329</v>
      </c>
      <c r="I57" s="28">
        <f>ROUND(E57*'113級距'!$P$2*A57/30,0)</f>
        <v>90</v>
      </c>
      <c r="J57" s="8">
        <f>ROUND(D57*'113級距'!$P$4*A57/30,0)</f>
        <v>30</v>
      </c>
      <c r="K57" s="2">
        <f>ROUND(C57*'113級距'!$P$6*0.2*A57/30,0)+ROUND(C57*'113級距'!$P$7*0.2*A57/30,0)</f>
        <v>266</v>
      </c>
      <c r="L57" s="26">
        <f>ROUND(F57*'113級距'!$P$9*0.3,0)</f>
        <v>426</v>
      </c>
      <c r="M57" s="12">
        <f>ROUND(C57*'113級距'!$P$6*0.7*A57/30,0)</f>
        <v>855</v>
      </c>
      <c r="N57" s="3">
        <f>ROUND(C57*'113級距'!$P$6*0.2*A57/30,0)</f>
        <v>244</v>
      </c>
      <c r="O57" s="46">
        <f>ROUND(C57*'113級距'!$P$6*0.2*A57/30*0.25,0)+ROUND(C57*'113級距'!$P$7*0.2*A57/30*0.25,0)</f>
        <v>67</v>
      </c>
      <c r="P57" s="46">
        <f t="shared" si="6"/>
        <v>107</v>
      </c>
      <c r="Q57" s="28">
        <f t="shared" si="7"/>
        <v>199</v>
      </c>
      <c r="R57" s="8">
        <f t="shared" si="8"/>
        <v>319</v>
      </c>
      <c r="S57" s="46">
        <f>ROUND(C57*'113級距'!$P$6*0.2*A57/30*0.5,0)+ROUND(C57*'113級距'!$P$7*0.2*A57/30*0.5,0)</f>
        <v>133</v>
      </c>
      <c r="T57" s="46">
        <f t="shared" si="9"/>
        <v>213</v>
      </c>
      <c r="U57" s="28">
        <f t="shared" si="10"/>
        <v>133</v>
      </c>
      <c r="V57" s="26">
        <f t="shared" si="11"/>
        <v>213</v>
      </c>
    </row>
    <row r="58" spans="1:22" ht="16.5">
      <c r="A58" s="16">
        <v>30</v>
      </c>
      <c r="B58" s="34"/>
      <c r="C58" s="46">
        <f>VLOOKUP(B58,'113級距'!A$10:C$37,3,TRUE)</f>
        <v>11100</v>
      </c>
      <c r="D58" s="46">
        <f>VLOOKUP(B58,'113級距'!$J$23:$L$47,3,TRUE)</f>
        <v>27470</v>
      </c>
      <c r="E58" s="46">
        <f>VLOOKUP(B58,'113級距'!D$3:F$64,3,TRUE)</f>
        <v>1500</v>
      </c>
      <c r="F58" s="47">
        <f>VLOOKUP(B58,'113級距'!G:I,3,TRUE)</f>
        <v>27470</v>
      </c>
      <c r="G58" s="2">
        <f>ROUND(C58*'113級距'!$P$6*0.7*A58/30,0)+ROUND(C58*'113級距'!$P$7*0.7*A58/30,0)</f>
        <v>933</v>
      </c>
      <c r="H58" s="140">
        <f>ROUND(F58*'113級距'!$P$9*0.6*'113級距'!$P$10,0)</f>
        <v>1329</v>
      </c>
      <c r="I58" s="28">
        <f>ROUND(E58*'113級距'!$P$2*A58/30,0)</f>
        <v>90</v>
      </c>
      <c r="J58" s="8">
        <f>ROUND(D58*'113級距'!$P$4*A58/30,0)</f>
        <v>30</v>
      </c>
      <c r="K58" s="2">
        <f>ROUND(C58*'113級距'!$P$6*0.2*A58/30,0)+ROUND(C58*'113級距'!$P$7*0.2*A58/30,0)</f>
        <v>266</v>
      </c>
      <c r="L58" s="26">
        <f>ROUND(F58*'113級距'!$P$9*0.3,0)</f>
        <v>426</v>
      </c>
      <c r="M58" s="12">
        <f>ROUND(C58*'113級距'!$P$6*0.7*A58/30,0)</f>
        <v>855</v>
      </c>
      <c r="N58" s="3">
        <f>ROUND(C58*'113級距'!$P$6*0.2*A58/30,0)</f>
        <v>244</v>
      </c>
      <c r="O58" s="46">
        <f>ROUND(C58*'113級距'!$P$6*0.2*A58/30*0.25,0)+ROUND(C58*'113級距'!$P$7*0.2*A58/30*0.25,0)</f>
        <v>67</v>
      </c>
      <c r="P58" s="46">
        <f t="shared" si="6"/>
        <v>107</v>
      </c>
      <c r="Q58" s="28">
        <f t="shared" si="7"/>
        <v>199</v>
      </c>
      <c r="R58" s="8">
        <f t="shared" si="8"/>
        <v>319</v>
      </c>
      <c r="S58" s="46">
        <f>ROUND(C58*'113級距'!$P$6*0.2*A58/30*0.5,0)+ROUND(C58*'113級距'!$P$7*0.2*A58/30*0.5,0)</f>
        <v>133</v>
      </c>
      <c r="T58" s="46">
        <f t="shared" si="9"/>
        <v>213</v>
      </c>
      <c r="U58" s="28">
        <f t="shared" si="10"/>
        <v>133</v>
      </c>
      <c r="V58" s="26">
        <f t="shared" si="11"/>
        <v>213</v>
      </c>
    </row>
    <row r="59" spans="1:22" ht="16.5">
      <c r="A59" s="16">
        <v>30</v>
      </c>
      <c r="B59" s="34"/>
      <c r="C59" s="46">
        <f>VLOOKUP(B59,'113級距'!A$10:C$37,3,TRUE)</f>
        <v>11100</v>
      </c>
      <c r="D59" s="46">
        <f>VLOOKUP(B59,'113級距'!$J$23:$L$47,3,TRUE)</f>
        <v>27470</v>
      </c>
      <c r="E59" s="46">
        <f>VLOOKUP(B59,'113級距'!D$3:F$64,3,TRUE)</f>
        <v>1500</v>
      </c>
      <c r="F59" s="47">
        <f>VLOOKUP(B59,'113級距'!G:I,3,TRUE)</f>
        <v>27470</v>
      </c>
      <c r="G59" s="2">
        <f>ROUND(C59*'113級距'!$P$6*0.7*A59/30,0)+ROUND(C59*'113級距'!$P$7*0.7*A59/30,0)</f>
        <v>933</v>
      </c>
      <c r="H59" s="140">
        <f>ROUND(F59*'113級距'!$P$9*0.6*'113級距'!$P$10,0)</f>
        <v>1329</v>
      </c>
      <c r="I59" s="28">
        <f>ROUND(E59*'113級距'!$P$2*A59/30,0)</f>
        <v>90</v>
      </c>
      <c r="J59" s="8">
        <f>ROUND(D59*'113級距'!$P$4*A59/30,0)</f>
        <v>30</v>
      </c>
      <c r="K59" s="2">
        <f>ROUND(C59*'113級距'!$P$6*0.2*A59/30,0)+ROUND(C59*'113級距'!$P$7*0.2*A59/30,0)</f>
        <v>266</v>
      </c>
      <c r="L59" s="26">
        <f>ROUND(F59*'113級距'!$P$9*0.3,0)</f>
        <v>426</v>
      </c>
      <c r="M59" s="12">
        <f>ROUND(C59*'113級距'!$P$6*0.7*A59/30,0)</f>
        <v>855</v>
      </c>
      <c r="N59" s="3">
        <f>ROUND(C59*'113級距'!$P$6*0.2*A59/30,0)</f>
        <v>244</v>
      </c>
      <c r="O59" s="46">
        <f>ROUND(C59*'113級距'!$P$6*0.2*A59/30*0.25,0)+ROUND(C59*'113級距'!$P$7*0.2*A59/30*0.25,0)</f>
        <v>67</v>
      </c>
      <c r="P59" s="46">
        <f t="shared" si="6"/>
        <v>107</v>
      </c>
      <c r="Q59" s="28">
        <f t="shared" si="7"/>
        <v>199</v>
      </c>
      <c r="R59" s="8">
        <f t="shared" si="8"/>
        <v>319</v>
      </c>
      <c r="S59" s="46">
        <f>ROUND(C59*'113級距'!$P$6*0.2*A59/30*0.5,0)+ROUND(C59*'113級距'!$P$7*0.2*A59/30*0.5,0)</f>
        <v>133</v>
      </c>
      <c r="T59" s="46">
        <f t="shared" si="9"/>
        <v>213</v>
      </c>
      <c r="U59" s="28">
        <f t="shared" si="10"/>
        <v>133</v>
      </c>
      <c r="V59" s="26">
        <f t="shared" si="11"/>
        <v>213</v>
      </c>
    </row>
    <row r="60" spans="1:22" ht="16.5">
      <c r="A60" s="16">
        <v>30</v>
      </c>
      <c r="B60" s="34"/>
      <c r="C60" s="46">
        <f>VLOOKUP(B60,'113級距'!A$10:C$37,3,TRUE)</f>
        <v>11100</v>
      </c>
      <c r="D60" s="46">
        <f>VLOOKUP(B60,'113級距'!$J$23:$L$47,3,TRUE)</f>
        <v>27470</v>
      </c>
      <c r="E60" s="46">
        <f>VLOOKUP(B60,'113級距'!D$3:F$64,3,TRUE)</f>
        <v>1500</v>
      </c>
      <c r="F60" s="47">
        <f>VLOOKUP(B60,'113級距'!G:I,3,TRUE)</f>
        <v>27470</v>
      </c>
      <c r="G60" s="2">
        <f>ROUND(C60*'113級距'!$P$6*0.7*A60/30,0)+ROUND(C60*'113級距'!$P$7*0.7*A60/30,0)</f>
        <v>933</v>
      </c>
      <c r="H60" s="140">
        <f>ROUND(F60*'113級距'!$P$9*0.6*'113級距'!$P$10,0)</f>
        <v>1329</v>
      </c>
      <c r="I60" s="28">
        <f>ROUND(E60*'113級距'!$P$2*A60/30,0)</f>
        <v>90</v>
      </c>
      <c r="J60" s="8">
        <f>ROUND(D60*'113級距'!$P$4*A60/30,0)</f>
        <v>30</v>
      </c>
      <c r="K60" s="2">
        <f>ROUND(C60*'113級距'!$P$6*0.2*A60/30,0)+ROUND(C60*'113級距'!$P$7*0.2*A60/30,0)</f>
        <v>266</v>
      </c>
      <c r="L60" s="26">
        <f>ROUND(F60*'113級距'!$P$9*0.3,0)</f>
        <v>426</v>
      </c>
      <c r="M60" s="12">
        <f>ROUND(C60*'113級距'!$P$6*0.7*A60/30,0)</f>
        <v>855</v>
      </c>
      <c r="N60" s="3">
        <f>ROUND(C60*'113級距'!$P$6*0.2*A60/30,0)</f>
        <v>244</v>
      </c>
      <c r="O60" s="46">
        <f>ROUND(C60*'113級距'!$P$6*0.2*A60/30*0.25,0)+ROUND(C60*'113級距'!$P$7*0.2*A60/30*0.25,0)</f>
        <v>67</v>
      </c>
      <c r="P60" s="46">
        <f t="shared" si="6"/>
        <v>107</v>
      </c>
      <c r="Q60" s="28">
        <f t="shared" si="7"/>
        <v>199</v>
      </c>
      <c r="R60" s="8">
        <f t="shared" si="8"/>
        <v>319</v>
      </c>
      <c r="S60" s="46">
        <f>ROUND(C60*'113級距'!$P$6*0.2*A60/30*0.5,0)+ROUND(C60*'113級距'!$P$7*0.2*A60/30*0.5,0)</f>
        <v>133</v>
      </c>
      <c r="T60" s="46">
        <f t="shared" si="9"/>
        <v>213</v>
      </c>
      <c r="U60" s="28">
        <f t="shared" si="10"/>
        <v>133</v>
      </c>
      <c r="V60" s="26">
        <f t="shared" si="11"/>
        <v>213</v>
      </c>
    </row>
    <row r="61" spans="1:22" ht="16.5">
      <c r="A61" s="16">
        <v>30</v>
      </c>
      <c r="B61" s="34"/>
      <c r="C61" s="46">
        <f>VLOOKUP(B61,'113級距'!A$10:C$37,3,TRUE)</f>
        <v>11100</v>
      </c>
      <c r="D61" s="46">
        <f>VLOOKUP(B61,'113級距'!$J$23:$L$47,3,TRUE)</f>
        <v>27470</v>
      </c>
      <c r="E61" s="46">
        <f>VLOOKUP(B61,'113級距'!D$3:F$64,3,TRUE)</f>
        <v>1500</v>
      </c>
      <c r="F61" s="47">
        <f>VLOOKUP(B61,'113級距'!G:I,3,TRUE)</f>
        <v>27470</v>
      </c>
      <c r="G61" s="2">
        <f>ROUND(C61*'113級距'!$P$6*0.7*A61/30,0)+ROUND(C61*'113級距'!$P$7*0.7*A61/30,0)</f>
        <v>933</v>
      </c>
      <c r="H61" s="140">
        <f>ROUND(F61*'113級距'!$P$9*0.6*'113級距'!$P$10,0)</f>
        <v>1329</v>
      </c>
      <c r="I61" s="28">
        <f>ROUND(E61*'113級距'!$P$2*A61/30,0)</f>
        <v>90</v>
      </c>
      <c r="J61" s="8">
        <f>ROUND(D61*'113級距'!$P$4*A61/30,0)</f>
        <v>30</v>
      </c>
      <c r="K61" s="2">
        <f>ROUND(C61*'113級距'!$P$6*0.2*A61/30,0)+ROUND(C61*'113級距'!$P$7*0.2*A61/30,0)</f>
        <v>266</v>
      </c>
      <c r="L61" s="26">
        <f>ROUND(F61*'113級距'!$P$9*0.3,0)</f>
        <v>426</v>
      </c>
      <c r="M61" s="12">
        <f>ROUND(C61*'113級距'!$P$6*0.7*A61/30,0)</f>
        <v>855</v>
      </c>
      <c r="N61" s="3">
        <f>ROUND(C61*'113級距'!$P$6*0.2*A61/30,0)</f>
        <v>244</v>
      </c>
      <c r="O61" s="46">
        <f>ROUND(C61*'113級距'!$P$6*0.2*A61/30*0.25,0)+ROUND(C61*'113級距'!$P$7*0.2*A61/30*0.25,0)</f>
        <v>67</v>
      </c>
      <c r="P61" s="46">
        <f t="shared" si="6"/>
        <v>107</v>
      </c>
      <c r="Q61" s="28">
        <f t="shared" si="7"/>
        <v>199</v>
      </c>
      <c r="R61" s="8">
        <f t="shared" si="8"/>
        <v>319</v>
      </c>
      <c r="S61" s="46">
        <f>ROUND(C61*'113級距'!$P$6*0.2*A61/30*0.5,0)+ROUND(C61*'113級距'!$P$7*0.2*A61/30*0.5,0)</f>
        <v>133</v>
      </c>
      <c r="T61" s="46">
        <f t="shared" si="9"/>
        <v>213</v>
      </c>
      <c r="U61" s="28">
        <f t="shared" si="10"/>
        <v>133</v>
      </c>
      <c r="V61" s="26">
        <f t="shared" si="11"/>
        <v>213</v>
      </c>
    </row>
    <row r="62" spans="1:22" ht="16.5">
      <c r="A62" s="16">
        <v>30</v>
      </c>
      <c r="B62" s="50"/>
      <c r="C62" s="46">
        <f>VLOOKUP(B62,'113級距'!A$10:C$37,3,TRUE)</f>
        <v>11100</v>
      </c>
      <c r="D62" s="46">
        <f>VLOOKUP(B62,'113級距'!$J$23:$L$47,3,TRUE)</f>
        <v>27470</v>
      </c>
      <c r="E62" s="46">
        <f>VLOOKUP(B62,'113級距'!D$3:F$64,3,TRUE)</f>
        <v>1500</v>
      </c>
      <c r="F62" s="47">
        <f>VLOOKUP(B62,'113級距'!G:I,3,TRUE)</f>
        <v>27470</v>
      </c>
      <c r="G62" s="2">
        <f>ROUND(C62*'113級距'!$P$6*0.7*A62/30,0)+ROUND(C62*'113級距'!$P$7*0.7*A62/30,0)</f>
        <v>933</v>
      </c>
      <c r="H62" s="140">
        <f>ROUND(F62*'113級距'!$P$9*0.6*'113級距'!$P$10,0)</f>
        <v>1329</v>
      </c>
      <c r="I62" s="28">
        <f>ROUND(E62*'113級距'!$P$2*A62/30,0)</f>
        <v>90</v>
      </c>
      <c r="J62" s="8">
        <f>ROUND(D62*'113級距'!$P$4*A62/30,0)</f>
        <v>30</v>
      </c>
      <c r="K62" s="2">
        <f>ROUND(C62*'113級距'!$P$6*0.2*A62/30,0)+ROUND(C62*'113級距'!$P$7*0.2*A62/30,0)</f>
        <v>266</v>
      </c>
      <c r="L62" s="26">
        <f>ROUND(F62*'113級距'!$P$9*0.3,0)</f>
        <v>426</v>
      </c>
      <c r="M62" s="12">
        <f>ROUND(C62*'113級距'!$P$6*0.7*A62/30,0)</f>
        <v>855</v>
      </c>
      <c r="N62" s="3">
        <f>ROUND(C62*'113級距'!$P$6*0.2*A62/30,0)</f>
        <v>244</v>
      </c>
      <c r="O62" s="46">
        <f>ROUND(C62*'113級距'!$P$6*0.2*A62/30*0.25,0)+ROUND(C62*'113級距'!$P$7*0.2*A62/30*0.25,0)</f>
        <v>67</v>
      </c>
      <c r="P62" s="46">
        <f t="shared" si="6"/>
        <v>107</v>
      </c>
      <c r="Q62" s="28">
        <f t="shared" si="7"/>
        <v>199</v>
      </c>
      <c r="R62" s="8">
        <f t="shared" si="8"/>
        <v>319</v>
      </c>
      <c r="S62" s="46">
        <f>ROUND(C62*'113級距'!$P$6*0.2*A62/30*0.5,0)+ROUND(C62*'113級距'!$P$7*0.2*A62/30*0.5,0)</f>
        <v>133</v>
      </c>
      <c r="T62" s="46">
        <f t="shared" si="9"/>
        <v>213</v>
      </c>
      <c r="U62" s="28">
        <f t="shared" si="10"/>
        <v>133</v>
      </c>
      <c r="V62" s="26">
        <f t="shared" si="11"/>
        <v>213</v>
      </c>
    </row>
    <row r="63" spans="1:22" ht="16.5">
      <c r="A63" s="16">
        <v>30</v>
      </c>
      <c r="B63" s="50"/>
      <c r="C63" s="46">
        <f>VLOOKUP(B63,'113級距'!A$10:C$37,3,TRUE)</f>
        <v>11100</v>
      </c>
      <c r="D63" s="46">
        <f>VLOOKUP(B63,'113級距'!$J$23:$L$47,3,TRUE)</f>
        <v>27470</v>
      </c>
      <c r="E63" s="46">
        <f>VLOOKUP(B63,'113級距'!D$3:F$64,3,TRUE)</f>
        <v>1500</v>
      </c>
      <c r="F63" s="47">
        <f>VLOOKUP(B63,'113級距'!G:I,3,TRUE)</f>
        <v>27470</v>
      </c>
      <c r="G63" s="2">
        <f>ROUND(C63*'113級距'!$P$6*0.7*A63/30,0)+ROUND(C63*'113級距'!$P$7*0.7*A63/30,0)</f>
        <v>933</v>
      </c>
      <c r="H63" s="140">
        <f>ROUND(F63*'113級距'!$P$9*0.6*'113級距'!$P$10,0)</f>
        <v>1329</v>
      </c>
      <c r="I63" s="28">
        <f>ROUND(E63*'113級距'!$P$2*A63/30,0)</f>
        <v>90</v>
      </c>
      <c r="J63" s="8">
        <f>ROUND(D63*'113級距'!$P$4*A63/30,0)</f>
        <v>30</v>
      </c>
      <c r="K63" s="2">
        <f>ROUND(C63*'113級距'!$P$6*0.2*A63/30,0)+ROUND(C63*'113級距'!$P$7*0.2*A63/30,0)</f>
        <v>266</v>
      </c>
      <c r="L63" s="26">
        <f>ROUND(F63*'113級距'!$P$9*0.3,0)</f>
        <v>426</v>
      </c>
      <c r="M63" s="12">
        <f>ROUND(C63*'113級距'!$P$6*0.7*A63/30,0)</f>
        <v>855</v>
      </c>
      <c r="N63" s="3">
        <f>ROUND(C63*'113級距'!$P$6*0.2*A63/30,0)</f>
        <v>244</v>
      </c>
      <c r="O63" s="46">
        <f>ROUND(C63*'113級距'!$P$6*0.2*A63/30*0.25,0)+ROUND(C63*'113級距'!$P$7*0.2*A63/30*0.25,0)</f>
        <v>67</v>
      </c>
      <c r="P63" s="46">
        <f t="shared" si="6"/>
        <v>107</v>
      </c>
      <c r="Q63" s="28">
        <f t="shared" si="7"/>
        <v>199</v>
      </c>
      <c r="R63" s="8">
        <f t="shared" si="8"/>
        <v>319</v>
      </c>
      <c r="S63" s="46">
        <f>ROUND(C63*'113級距'!$P$6*0.2*A63/30*0.5,0)+ROUND(C63*'113級距'!$P$7*0.2*A63/30*0.5,0)</f>
        <v>133</v>
      </c>
      <c r="T63" s="46">
        <f t="shared" si="9"/>
        <v>213</v>
      </c>
      <c r="U63" s="28">
        <f t="shared" si="10"/>
        <v>133</v>
      </c>
      <c r="V63" s="26">
        <f t="shared" si="11"/>
        <v>213</v>
      </c>
    </row>
    <row r="64" spans="1:22" ht="16.5">
      <c r="A64" s="16">
        <v>30</v>
      </c>
      <c r="B64" s="50"/>
      <c r="C64" s="46">
        <f>VLOOKUP(B64,'113級距'!A$10:C$37,3,TRUE)</f>
        <v>11100</v>
      </c>
      <c r="D64" s="46">
        <f>VLOOKUP(B64,'113級距'!$J$23:$L$47,3,TRUE)</f>
        <v>27470</v>
      </c>
      <c r="E64" s="46">
        <f>VLOOKUP(B64,'113級距'!D$3:F$64,3,TRUE)</f>
        <v>1500</v>
      </c>
      <c r="F64" s="47">
        <f>VLOOKUP(B64,'113級距'!G:I,3,TRUE)</f>
        <v>27470</v>
      </c>
      <c r="G64" s="2">
        <f>ROUND(C64*'113級距'!$P$6*0.7*A64/30,0)+ROUND(C64*'113級距'!$P$7*0.7*A64/30,0)</f>
        <v>933</v>
      </c>
      <c r="H64" s="140">
        <f>ROUND(F64*'113級距'!$P$9*0.6*'113級距'!$P$10,0)</f>
        <v>1329</v>
      </c>
      <c r="I64" s="28">
        <f>ROUND(E64*'113級距'!$P$2*A64/30,0)</f>
        <v>90</v>
      </c>
      <c r="J64" s="8">
        <f>ROUND(D64*'113級距'!$P$4*A64/30,0)</f>
        <v>30</v>
      </c>
      <c r="K64" s="2">
        <f>ROUND(C64*'113級距'!$P$6*0.2*A64/30,0)+ROUND(C64*'113級距'!$P$7*0.2*A64/30,0)</f>
        <v>266</v>
      </c>
      <c r="L64" s="26">
        <f>ROUND(F64*'113級距'!$P$9*0.3,0)</f>
        <v>426</v>
      </c>
      <c r="M64" s="12">
        <f>ROUND(C64*'113級距'!$P$6*0.7*A64/30,0)</f>
        <v>855</v>
      </c>
      <c r="N64" s="3">
        <f>ROUND(C64*'113級距'!$P$6*0.2*A64/30,0)</f>
        <v>244</v>
      </c>
      <c r="O64" s="46">
        <f>ROUND(C64*'113級距'!$P$6*0.2*A64/30*0.25,0)+ROUND(C64*'113級距'!$P$7*0.2*A64/30*0.25,0)</f>
        <v>67</v>
      </c>
      <c r="P64" s="46">
        <f t="shared" si="6"/>
        <v>107</v>
      </c>
      <c r="Q64" s="28">
        <f t="shared" si="7"/>
        <v>199</v>
      </c>
      <c r="R64" s="8">
        <f t="shared" si="8"/>
        <v>319</v>
      </c>
      <c r="S64" s="46">
        <f>ROUND(C64*'113級距'!$P$6*0.2*A64/30*0.5,0)+ROUND(C64*'113級距'!$P$7*0.2*A64/30*0.5,0)</f>
        <v>133</v>
      </c>
      <c r="T64" s="46">
        <f t="shared" si="9"/>
        <v>213</v>
      </c>
      <c r="U64" s="28">
        <f t="shared" si="10"/>
        <v>133</v>
      </c>
      <c r="V64" s="26">
        <f t="shared" si="11"/>
        <v>213</v>
      </c>
    </row>
    <row r="65" spans="1:22" ht="16.5">
      <c r="A65" s="16">
        <v>30</v>
      </c>
      <c r="B65" s="50"/>
      <c r="C65" s="46">
        <f>VLOOKUP(B65,'113級距'!A$10:C$37,3,TRUE)</f>
        <v>11100</v>
      </c>
      <c r="D65" s="46">
        <f>VLOOKUP(B65,'113級距'!$J$23:$L$47,3,TRUE)</f>
        <v>27470</v>
      </c>
      <c r="E65" s="46">
        <f>VLOOKUP(B65,'113級距'!D$3:F$64,3,TRUE)</f>
        <v>1500</v>
      </c>
      <c r="F65" s="47">
        <f>VLOOKUP(B65,'113級距'!G:I,3,TRUE)</f>
        <v>27470</v>
      </c>
      <c r="G65" s="2">
        <f>ROUND(C65*'113級距'!$P$6*0.7*A65/30,0)+ROUND(C65*'113級距'!$P$7*0.7*A65/30,0)</f>
        <v>933</v>
      </c>
      <c r="H65" s="140">
        <f>ROUND(F65*'113級距'!$P$9*0.6*'113級距'!$P$10,0)</f>
        <v>1329</v>
      </c>
      <c r="I65" s="28">
        <f>ROUND(E65*'113級距'!$P$2*A65/30,0)</f>
        <v>90</v>
      </c>
      <c r="J65" s="8">
        <f>ROUND(D65*'113級距'!$P$4*A65/30,0)</f>
        <v>30</v>
      </c>
      <c r="K65" s="2">
        <f>ROUND(C65*'113級距'!$P$6*0.2*A65/30,0)+ROUND(C65*'113級距'!$P$7*0.2*A65/30,0)</f>
        <v>266</v>
      </c>
      <c r="L65" s="26">
        <f>ROUND(F65*'113級距'!$P$9*0.3,0)</f>
        <v>426</v>
      </c>
      <c r="M65" s="12">
        <f>ROUND(C65*'113級距'!$P$6*0.7*A65/30,0)</f>
        <v>855</v>
      </c>
      <c r="N65" s="3">
        <f>ROUND(C65*'113級距'!$P$6*0.2*A65/30,0)</f>
        <v>244</v>
      </c>
      <c r="O65" s="46">
        <f>ROUND(C65*'113級距'!$P$6*0.2*A65/30*0.25,0)+ROUND(C65*'113級距'!$P$7*0.2*A65/30*0.25,0)</f>
        <v>67</v>
      </c>
      <c r="P65" s="46">
        <f t="shared" si="6"/>
        <v>107</v>
      </c>
      <c r="Q65" s="28">
        <f t="shared" si="7"/>
        <v>199</v>
      </c>
      <c r="R65" s="8">
        <f t="shared" si="8"/>
        <v>319</v>
      </c>
      <c r="S65" s="46">
        <f>ROUND(C65*'113級距'!$P$6*0.2*A65/30*0.5,0)+ROUND(C65*'113級距'!$P$7*0.2*A65/30*0.5,0)</f>
        <v>133</v>
      </c>
      <c r="T65" s="46">
        <f t="shared" si="9"/>
        <v>213</v>
      </c>
      <c r="U65" s="28">
        <f t="shared" si="10"/>
        <v>133</v>
      </c>
      <c r="V65" s="26">
        <f t="shared" si="11"/>
        <v>213</v>
      </c>
    </row>
    <row r="66" spans="1:22" ht="16.5">
      <c r="A66" s="16">
        <v>30</v>
      </c>
      <c r="B66" s="50"/>
      <c r="C66" s="46">
        <f>VLOOKUP(B66,'113級距'!A$10:C$37,3,TRUE)</f>
        <v>11100</v>
      </c>
      <c r="D66" s="46">
        <f>VLOOKUP(B66,'113級距'!$J$23:$L$47,3,TRUE)</f>
        <v>27470</v>
      </c>
      <c r="E66" s="46">
        <f>VLOOKUP(B66,'113級距'!D$3:F$64,3,TRUE)</f>
        <v>1500</v>
      </c>
      <c r="F66" s="47">
        <f>VLOOKUP(B66,'113級距'!G:I,3,TRUE)</f>
        <v>27470</v>
      </c>
      <c r="G66" s="2">
        <f>ROUND(C66*'113級距'!$P$6*0.7*A66/30,0)+ROUND(C66*'113級距'!$P$7*0.7*A66/30,0)</f>
        <v>933</v>
      </c>
      <c r="H66" s="140">
        <f>ROUND(F66*'113級距'!$P$9*0.6*'113級距'!$P$10,0)</f>
        <v>1329</v>
      </c>
      <c r="I66" s="28">
        <f>ROUND(E66*'113級距'!$P$2*A66/30,0)</f>
        <v>90</v>
      </c>
      <c r="J66" s="8">
        <f>ROUND(D66*'113級距'!$P$4*A66/30,0)</f>
        <v>30</v>
      </c>
      <c r="K66" s="2">
        <f>ROUND(C66*'113級距'!$P$6*0.2*A66/30,0)+ROUND(C66*'113級距'!$P$7*0.2*A66/30,0)</f>
        <v>266</v>
      </c>
      <c r="L66" s="26">
        <f>ROUND(F66*'113級距'!$P$9*0.3,0)</f>
        <v>426</v>
      </c>
      <c r="M66" s="12">
        <f>ROUND(C66*'113級距'!$P$6*0.7*A66/30,0)</f>
        <v>855</v>
      </c>
      <c r="N66" s="3">
        <f>ROUND(C66*'113級距'!$P$6*0.2*A66/30,0)</f>
        <v>244</v>
      </c>
      <c r="O66" s="46">
        <f>ROUND(C66*'113級距'!$P$6*0.2*A66/30*0.25,0)+ROUND(C66*'113級距'!$P$7*0.2*A66/30*0.25,0)</f>
        <v>67</v>
      </c>
      <c r="P66" s="46">
        <f t="shared" si="6"/>
        <v>107</v>
      </c>
      <c r="Q66" s="28">
        <f t="shared" si="7"/>
        <v>199</v>
      </c>
      <c r="R66" s="8">
        <f t="shared" si="8"/>
        <v>319</v>
      </c>
      <c r="S66" s="46">
        <f>ROUND(C66*'113級距'!$P$6*0.2*A66/30*0.5,0)+ROUND(C66*'113級距'!$P$7*0.2*A66/30*0.5,0)</f>
        <v>133</v>
      </c>
      <c r="T66" s="46">
        <f t="shared" si="9"/>
        <v>213</v>
      </c>
      <c r="U66" s="28">
        <f t="shared" si="10"/>
        <v>133</v>
      </c>
      <c r="V66" s="26">
        <f t="shared" si="11"/>
        <v>213</v>
      </c>
    </row>
    <row r="67" spans="1:22" ht="16.5">
      <c r="A67" s="16">
        <v>30</v>
      </c>
      <c r="B67" s="50"/>
      <c r="C67" s="46">
        <f>VLOOKUP(B67,'113級距'!A$10:C$37,3,TRUE)</f>
        <v>11100</v>
      </c>
      <c r="D67" s="46">
        <f>VLOOKUP(B67,'113級距'!$J$23:$L$47,3,TRUE)</f>
        <v>27470</v>
      </c>
      <c r="E67" s="46">
        <f>VLOOKUP(B67,'113級距'!D$3:F$64,3,TRUE)</f>
        <v>1500</v>
      </c>
      <c r="F67" s="47">
        <f>VLOOKUP(B67,'113級距'!G:I,3,TRUE)</f>
        <v>27470</v>
      </c>
      <c r="G67" s="2">
        <f>ROUND(C67*'113級距'!$P$6*0.7*A67/30,0)+ROUND(C67*'113級距'!$P$7*0.7*A67/30,0)</f>
        <v>933</v>
      </c>
      <c r="H67" s="140">
        <f>ROUND(F67*'113級距'!$P$9*0.6*'113級距'!$P$10,0)</f>
        <v>1329</v>
      </c>
      <c r="I67" s="28">
        <f>ROUND(E67*'113級距'!$P$2*A67/30,0)</f>
        <v>90</v>
      </c>
      <c r="J67" s="8">
        <f>ROUND(D67*'113級距'!$P$4*A67/30,0)</f>
        <v>30</v>
      </c>
      <c r="K67" s="2">
        <f>ROUND(C67*'113級距'!$P$6*0.2*A67/30,0)+ROUND(C67*'113級距'!$P$7*0.2*A67/30,0)</f>
        <v>266</v>
      </c>
      <c r="L67" s="26">
        <f>ROUND(F67*'113級距'!$P$9*0.3,0)</f>
        <v>426</v>
      </c>
      <c r="M67" s="12">
        <f>ROUND(C67*'113級距'!$P$6*0.7*A67/30,0)</f>
        <v>855</v>
      </c>
      <c r="N67" s="3">
        <f>ROUND(C67*'113級距'!$P$6*0.2*A67/30,0)</f>
        <v>244</v>
      </c>
      <c r="O67" s="46">
        <f>ROUND(C67*'113級距'!$P$6*0.2*A67/30*0.25,0)+ROUND(C67*'113級距'!$P$7*0.2*A67/30*0.25,0)</f>
        <v>67</v>
      </c>
      <c r="P67" s="46">
        <f t="shared" si="6"/>
        <v>107</v>
      </c>
      <c r="Q67" s="28">
        <f t="shared" si="7"/>
        <v>199</v>
      </c>
      <c r="R67" s="8">
        <f t="shared" si="8"/>
        <v>319</v>
      </c>
      <c r="S67" s="46">
        <f>ROUND(C67*'113級距'!$P$6*0.2*A67/30*0.5,0)+ROUND(C67*'113級距'!$P$7*0.2*A67/30*0.5,0)</f>
        <v>133</v>
      </c>
      <c r="T67" s="46">
        <f t="shared" si="9"/>
        <v>213</v>
      </c>
      <c r="U67" s="28">
        <f t="shared" si="10"/>
        <v>133</v>
      </c>
      <c r="V67" s="26">
        <f t="shared" si="11"/>
        <v>213</v>
      </c>
    </row>
    <row r="68" spans="1:22" ht="16.5">
      <c r="A68" s="16">
        <v>30</v>
      </c>
      <c r="B68" s="50"/>
      <c r="C68" s="46">
        <f>VLOOKUP(B68,'113級距'!A$10:C$37,3,TRUE)</f>
        <v>11100</v>
      </c>
      <c r="D68" s="46">
        <f>VLOOKUP(B68,'113級距'!$J$23:$L$47,3,TRUE)</f>
        <v>27470</v>
      </c>
      <c r="E68" s="46">
        <f>VLOOKUP(B68,'113級距'!D$3:F$64,3,TRUE)</f>
        <v>1500</v>
      </c>
      <c r="F68" s="47">
        <f>VLOOKUP(B68,'113級距'!G:I,3,TRUE)</f>
        <v>27470</v>
      </c>
      <c r="G68" s="2">
        <f>ROUND(C68*'113級距'!$P$6*0.7*A68/30,0)+ROUND(C68*'113級距'!$P$7*0.7*A68/30,0)</f>
        <v>933</v>
      </c>
      <c r="H68" s="140">
        <f>ROUND(F68*'113級距'!$P$9*0.6*'113級距'!$P$10,0)</f>
        <v>1329</v>
      </c>
      <c r="I68" s="28">
        <f>ROUND(E68*'113級距'!$P$2*A68/30,0)</f>
        <v>90</v>
      </c>
      <c r="J68" s="8">
        <f>ROUND(D68*'113級距'!$P$4*A68/30,0)</f>
        <v>30</v>
      </c>
      <c r="K68" s="2">
        <f>ROUND(C68*'113級距'!$P$6*0.2*A68/30,0)+ROUND(C68*'113級距'!$P$7*0.2*A68/30,0)</f>
        <v>266</v>
      </c>
      <c r="L68" s="26">
        <f>ROUND(F68*'113級距'!$P$9*0.3,0)</f>
        <v>426</v>
      </c>
      <c r="M68" s="12">
        <f>ROUND(C68*'113級距'!$P$6*0.7*A68/30,0)</f>
        <v>855</v>
      </c>
      <c r="N68" s="3">
        <f>ROUND(C68*'113級距'!$P$6*0.2*A68/30,0)</f>
        <v>244</v>
      </c>
      <c r="O68" s="46">
        <f>ROUND(C68*'113級距'!$P$6*0.2*A68/30*0.25,0)+ROUND(C68*'113級距'!$P$7*0.2*A68/30*0.25,0)</f>
        <v>67</v>
      </c>
      <c r="P68" s="46">
        <f t="shared" si="6"/>
        <v>107</v>
      </c>
      <c r="Q68" s="28">
        <f t="shared" si="7"/>
        <v>199</v>
      </c>
      <c r="R68" s="8">
        <f t="shared" si="8"/>
        <v>319</v>
      </c>
      <c r="S68" s="46">
        <f>ROUND(C68*'113級距'!$P$6*0.2*A68/30*0.5,0)+ROUND(C68*'113級距'!$P$7*0.2*A68/30*0.5,0)</f>
        <v>133</v>
      </c>
      <c r="T68" s="46">
        <f t="shared" si="9"/>
        <v>213</v>
      </c>
      <c r="U68" s="28">
        <f t="shared" si="10"/>
        <v>133</v>
      </c>
      <c r="V68" s="26">
        <f t="shared" si="11"/>
        <v>213</v>
      </c>
    </row>
    <row r="69" spans="1:22" ht="16.5">
      <c r="A69" s="16">
        <v>30</v>
      </c>
      <c r="B69" s="50"/>
      <c r="C69" s="46">
        <f>VLOOKUP(B69,'113級距'!A$10:C$37,3,TRUE)</f>
        <v>11100</v>
      </c>
      <c r="D69" s="46">
        <f>VLOOKUP(B69,'113級距'!$J$23:$L$47,3,TRUE)</f>
        <v>27470</v>
      </c>
      <c r="E69" s="46">
        <f>VLOOKUP(B69,'113級距'!D$3:F$64,3,TRUE)</f>
        <v>1500</v>
      </c>
      <c r="F69" s="47">
        <f>VLOOKUP(B69,'113級距'!G:I,3,TRUE)</f>
        <v>27470</v>
      </c>
      <c r="G69" s="2">
        <f>ROUND(C69*'113級距'!$P$6*0.7*A69/30,0)+ROUND(C69*'113級距'!$P$7*0.7*A69/30,0)</f>
        <v>933</v>
      </c>
      <c r="H69" s="140">
        <f>ROUND(F69*'113級距'!$P$9*0.6*'113級距'!$P$10,0)</f>
        <v>1329</v>
      </c>
      <c r="I69" s="28">
        <f>ROUND(E69*'113級距'!$P$2*A69/30,0)</f>
        <v>90</v>
      </c>
      <c r="J69" s="8">
        <f>ROUND(D69*'113級距'!$P$4*A69/30,0)</f>
        <v>30</v>
      </c>
      <c r="K69" s="2">
        <f>ROUND(C69*'113級距'!$P$6*0.2*A69/30,0)+ROUND(C69*'113級距'!$P$7*0.2*A69/30,0)</f>
        <v>266</v>
      </c>
      <c r="L69" s="26">
        <f>ROUND(F69*'113級距'!$P$9*0.3,0)</f>
        <v>426</v>
      </c>
      <c r="M69" s="12">
        <f>ROUND(C69*'113級距'!$P$6*0.7*A69/30,0)</f>
        <v>855</v>
      </c>
      <c r="N69" s="3">
        <f>ROUND(C69*'113級距'!$P$6*0.2*A69/30,0)</f>
        <v>244</v>
      </c>
      <c r="O69" s="46">
        <f>ROUND(C69*'113級距'!$P$6*0.2*A69/30*0.25,0)+ROUND(C69*'113級距'!$P$7*0.2*A69/30*0.25,0)</f>
        <v>67</v>
      </c>
      <c r="P69" s="46">
        <f t="shared" si="6"/>
        <v>107</v>
      </c>
      <c r="Q69" s="28">
        <f t="shared" si="7"/>
        <v>199</v>
      </c>
      <c r="R69" s="8">
        <f t="shared" si="8"/>
        <v>319</v>
      </c>
      <c r="S69" s="46">
        <f>ROUND(C69*'113級距'!$P$6*0.2*A69/30*0.5,0)+ROUND(C69*'113級距'!$P$7*0.2*A69/30*0.5,0)</f>
        <v>133</v>
      </c>
      <c r="T69" s="46">
        <f t="shared" si="9"/>
        <v>213</v>
      </c>
      <c r="U69" s="28">
        <f t="shared" si="10"/>
        <v>133</v>
      </c>
      <c r="V69" s="26">
        <f t="shared" si="11"/>
        <v>213</v>
      </c>
    </row>
    <row r="70" spans="1:22" ht="16.5">
      <c r="A70" s="16">
        <v>30</v>
      </c>
      <c r="B70" s="50"/>
      <c r="C70" s="46">
        <f>VLOOKUP(B70,'113級距'!A$10:C$37,3,TRUE)</f>
        <v>11100</v>
      </c>
      <c r="D70" s="46">
        <f>VLOOKUP(B70,'113級距'!$J$23:$L$47,3,TRUE)</f>
        <v>27470</v>
      </c>
      <c r="E70" s="46">
        <f>VLOOKUP(B70,'113級距'!D$3:F$64,3,TRUE)</f>
        <v>1500</v>
      </c>
      <c r="F70" s="47">
        <f>VLOOKUP(B70,'113級距'!G:I,3,TRUE)</f>
        <v>27470</v>
      </c>
      <c r="G70" s="2">
        <f>ROUND(C70*'113級距'!$P$6*0.7*A70/30,0)+ROUND(C70*'113級距'!$P$7*0.7*A70/30,0)</f>
        <v>933</v>
      </c>
      <c r="H70" s="140">
        <f>ROUND(F70*'113級距'!$P$9*0.6*'113級距'!$P$10,0)</f>
        <v>1329</v>
      </c>
      <c r="I70" s="28">
        <f>ROUND(E70*'113級距'!$P$2*A70/30,0)</f>
        <v>90</v>
      </c>
      <c r="J70" s="8">
        <f>ROUND(D70*'113級距'!$P$4*A70/30,0)</f>
        <v>30</v>
      </c>
      <c r="K70" s="2">
        <f>ROUND(C70*'113級距'!$P$6*0.2*A70/30,0)+ROUND(C70*'113級距'!$P$7*0.2*A70/30,0)</f>
        <v>266</v>
      </c>
      <c r="L70" s="26">
        <f>ROUND(F70*'113級距'!$P$9*0.3,0)</f>
        <v>426</v>
      </c>
      <c r="M70" s="12">
        <f>ROUND(C70*'113級距'!$P$6*0.7*A70/30,0)</f>
        <v>855</v>
      </c>
      <c r="N70" s="3">
        <f>ROUND(C70*'113級距'!$P$6*0.2*A70/30,0)</f>
        <v>244</v>
      </c>
      <c r="O70" s="46">
        <f>ROUND(C70*'113級距'!$P$6*0.2*A70/30*0.25,0)+ROUND(C70*'113級距'!$P$7*0.2*A70/30*0.25,0)</f>
        <v>67</v>
      </c>
      <c r="P70" s="46">
        <f t="shared" si="6"/>
        <v>107</v>
      </c>
      <c r="Q70" s="28">
        <f t="shared" si="7"/>
        <v>199</v>
      </c>
      <c r="R70" s="8">
        <f t="shared" si="8"/>
        <v>319</v>
      </c>
      <c r="S70" s="46">
        <f>ROUND(C70*'113級距'!$P$6*0.2*A70/30*0.5,0)+ROUND(C70*'113級距'!$P$7*0.2*A70/30*0.5,0)</f>
        <v>133</v>
      </c>
      <c r="T70" s="46">
        <f t="shared" si="9"/>
        <v>213</v>
      </c>
      <c r="U70" s="28">
        <f t="shared" si="10"/>
        <v>133</v>
      </c>
      <c r="V70" s="26">
        <f t="shared" si="11"/>
        <v>213</v>
      </c>
    </row>
    <row r="71" spans="1:22" ht="16.5">
      <c r="A71" s="16">
        <v>30</v>
      </c>
      <c r="B71" s="50"/>
      <c r="C71" s="46">
        <f>VLOOKUP(B71,'113級距'!A$10:C$37,3,TRUE)</f>
        <v>11100</v>
      </c>
      <c r="D71" s="46">
        <f>VLOOKUP(B71,'113級距'!$J$23:$L$47,3,TRUE)</f>
        <v>27470</v>
      </c>
      <c r="E71" s="46">
        <f>VLOOKUP(B71,'113級距'!D$3:F$64,3,TRUE)</f>
        <v>1500</v>
      </c>
      <c r="F71" s="47">
        <f>VLOOKUP(B71,'113級距'!G:I,3,TRUE)</f>
        <v>27470</v>
      </c>
      <c r="G71" s="2">
        <f>ROUND(C71*'113級距'!$P$6*0.7*A71/30,0)+ROUND(C71*'113級距'!$P$7*0.7*A71/30,0)</f>
        <v>933</v>
      </c>
      <c r="H71" s="140">
        <f>ROUND(F71*'113級距'!$P$9*0.6*'113級距'!$P$10,0)</f>
        <v>1329</v>
      </c>
      <c r="I71" s="28">
        <f>ROUND(E71*'113級距'!$P$2*A71/30,0)</f>
        <v>90</v>
      </c>
      <c r="J71" s="8">
        <f>ROUND(D71*'113級距'!$P$4*A71/30,0)</f>
        <v>30</v>
      </c>
      <c r="K71" s="2">
        <f>ROUND(C71*'113級距'!$P$6*0.2*A71/30,0)+ROUND(C71*'113級距'!$P$7*0.2*A71/30,0)</f>
        <v>266</v>
      </c>
      <c r="L71" s="26">
        <f>ROUND(F71*'113級距'!$P$9*0.3,0)</f>
        <v>426</v>
      </c>
      <c r="M71" s="12">
        <f>ROUND(C71*'113級距'!$P$6*0.7*A71/30,0)</f>
        <v>855</v>
      </c>
      <c r="N71" s="3">
        <f>ROUND(C71*'113級距'!$P$6*0.2*A71/30,0)</f>
        <v>244</v>
      </c>
      <c r="O71" s="46">
        <f>ROUND(C71*'113級距'!$P$6*0.2*A71/30*0.25,0)+ROUND(C71*'113級距'!$P$7*0.2*A71/30*0.25,0)</f>
        <v>67</v>
      </c>
      <c r="P71" s="46">
        <f t="shared" si="6"/>
        <v>107</v>
      </c>
      <c r="Q71" s="28">
        <f t="shared" si="7"/>
        <v>199</v>
      </c>
      <c r="R71" s="8">
        <f t="shared" si="8"/>
        <v>319</v>
      </c>
      <c r="S71" s="46">
        <f>ROUND(C71*'113級距'!$P$6*0.2*A71/30*0.5,0)+ROUND(C71*'113級距'!$P$7*0.2*A71/30*0.5,0)</f>
        <v>133</v>
      </c>
      <c r="T71" s="46">
        <f t="shared" si="9"/>
        <v>213</v>
      </c>
      <c r="U71" s="28">
        <f t="shared" si="10"/>
        <v>133</v>
      </c>
      <c r="V71" s="26">
        <f t="shared" si="11"/>
        <v>213</v>
      </c>
    </row>
    <row r="72" spans="1:22" ht="16.5">
      <c r="A72" s="16">
        <v>30</v>
      </c>
      <c r="B72" s="50"/>
      <c r="C72" s="46">
        <f>VLOOKUP(B72,'113級距'!A$10:C$37,3,TRUE)</f>
        <v>11100</v>
      </c>
      <c r="D72" s="46">
        <f>VLOOKUP(B72,'113級距'!$J$23:$L$47,3,TRUE)</f>
        <v>27470</v>
      </c>
      <c r="E72" s="46">
        <f>VLOOKUP(B72,'113級距'!D$3:F$64,3,TRUE)</f>
        <v>1500</v>
      </c>
      <c r="F72" s="47">
        <f>VLOOKUP(B72,'113級距'!G:I,3,TRUE)</f>
        <v>27470</v>
      </c>
      <c r="G72" s="2">
        <f>ROUND(C72*'113級距'!$P$6*0.7*A72/30,0)+ROUND(C72*'113級距'!$P$7*0.7*A72/30,0)</f>
        <v>933</v>
      </c>
      <c r="H72" s="140">
        <f>ROUND(F72*'113級距'!$P$9*0.6*'113級距'!$P$10,0)</f>
        <v>1329</v>
      </c>
      <c r="I72" s="28">
        <f>ROUND(E72*'113級距'!$P$2*A72/30,0)</f>
        <v>90</v>
      </c>
      <c r="J72" s="8">
        <f>ROUND(D72*'113級距'!$P$4*A72/30,0)</f>
        <v>30</v>
      </c>
      <c r="K72" s="2">
        <f>ROUND(C72*'113級距'!$P$6*0.2*A72/30,0)+ROUND(C72*'113級距'!$P$7*0.2*A72/30,0)</f>
        <v>266</v>
      </c>
      <c r="L72" s="26">
        <f>ROUND(F72*'113級距'!$P$9*0.3,0)</f>
        <v>426</v>
      </c>
      <c r="M72" s="12">
        <f>ROUND(C72*'113級距'!$P$6*0.7*A72/30,0)</f>
        <v>855</v>
      </c>
      <c r="N72" s="3">
        <f>ROUND(C72*'113級距'!$P$6*0.2*A72/30,0)</f>
        <v>244</v>
      </c>
      <c r="O72" s="46">
        <f>ROUND(C72*'113級距'!$P$6*0.2*A72/30*0.25,0)+ROUND(C72*'113級距'!$P$7*0.2*A72/30*0.25,0)</f>
        <v>67</v>
      </c>
      <c r="P72" s="46">
        <f t="shared" si="6"/>
        <v>107</v>
      </c>
      <c r="Q72" s="28">
        <f t="shared" si="7"/>
        <v>199</v>
      </c>
      <c r="R72" s="8">
        <f t="shared" si="8"/>
        <v>319</v>
      </c>
      <c r="S72" s="46">
        <f>ROUND(C72*'113級距'!$P$6*0.2*A72/30*0.5,0)+ROUND(C72*'113級距'!$P$7*0.2*A72/30*0.5,0)</f>
        <v>133</v>
      </c>
      <c r="T72" s="46">
        <f t="shared" si="9"/>
        <v>213</v>
      </c>
      <c r="U72" s="28">
        <f t="shared" si="10"/>
        <v>133</v>
      </c>
      <c r="V72" s="26">
        <f t="shared" si="11"/>
        <v>213</v>
      </c>
    </row>
    <row r="73" spans="1:22" ht="16.5">
      <c r="A73" s="16">
        <v>30</v>
      </c>
      <c r="B73" s="50"/>
      <c r="C73" s="46">
        <f>VLOOKUP(B73,'113級距'!A$10:C$37,3,TRUE)</f>
        <v>11100</v>
      </c>
      <c r="D73" s="46">
        <f>VLOOKUP(B73,'113級距'!$J$23:$L$47,3,TRUE)</f>
        <v>27470</v>
      </c>
      <c r="E73" s="46">
        <f>VLOOKUP(B73,'113級距'!D$3:F$64,3,TRUE)</f>
        <v>1500</v>
      </c>
      <c r="F73" s="47">
        <f>VLOOKUP(B73,'113級距'!G:I,3,TRUE)</f>
        <v>27470</v>
      </c>
      <c r="G73" s="2">
        <f>ROUND(C73*'113級距'!$P$6*0.7*A73/30,0)+ROUND(C73*'113級距'!$P$7*0.7*A73/30,0)</f>
        <v>933</v>
      </c>
      <c r="H73" s="140">
        <f>ROUND(F73*'113級距'!$P$9*0.6*'113級距'!$P$10,0)</f>
        <v>1329</v>
      </c>
      <c r="I73" s="28">
        <f>ROUND(E73*'113級距'!$P$2*A73/30,0)</f>
        <v>90</v>
      </c>
      <c r="J73" s="8">
        <f>ROUND(D73*'113級距'!$P$4*A73/30,0)</f>
        <v>30</v>
      </c>
      <c r="K73" s="2">
        <f>ROUND(C73*'113級距'!$P$6*0.2*A73/30,0)+ROUND(C73*'113級距'!$P$7*0.2*A73/30,0)</f>
        <v>266</v>
      </c>
      <c r="L73" s="26">
        <f>ROUND(F73*'113級距'!$P$9*0.3,0)</f>
        <v>426</v>
      </c>
      <c r="M73" s="12">
        <f>ROUND(C73*'113級距'!$P$6*0.7*A73/30,0)</f>
        <v>855</v>
      </c>
      <c r="N73" s="3">
        <f>ROUND(C73*'113級距'!$P$6*0.2*A73/30,0)</f>
        <v>244</v>
      </c>
      <c r="O73" s="46">
        <f>ROUND(C73*'113級距'!$P$6*0.2*A73/30*0.25,0)+ROUND(C73*'113級距'!$P$7*0.2*A73/30*0.25,0)</f>
        <v>67</v>
      </c>
      <c r="P73" s="46">
        <f t="shared" si="6"/>
        <v>107</v>
      </c>
      <c r="Q73" s="28">
        <f t="shared" si="7"/>
        <v>199</v>
      </c>
      <c r="R73" s="8">
        <f t="shared" si="8"/>
        <v>319</v>
      </c>
      <c r="S73" s="46">
        <f>ROUND(C73*'113級距'!$P$6*0.2*A73/30*0.5,0)+ROUND(C73*'113級距'!$P$7*0.2*A73/30*0.5,0)</f>
        <v>133</v>
      </c>
      <c r="T73" s="46">
        <f t="shared" si="9"/>
        <v>213</v>
      </c>
      <c r="U73" s="28">
        <f t="shared" si="10"/>
        <v>133</v>
      </c>
      <c r="V73" s="26">
        <f t="shared" si="11"/>
        <v>213</v>
      </c>
    </row>
    <row r="74" spans="1:22" ht="16.5">
      <c r="A74" s="16">
        <v>30</v>
      </c>
      <c r="B74" s="50"/>
      <c r="C74" s="46">
        <f>VLOOKUP(B74,'113級距'!A$10:C$37,3,TRUE)</f>
        <v>11100</v>
      </c>
      <c r="D74" s="46">
        <f>VLOOKUP(B74,'113級距'!$J$23:$L$47,3,TRUE)</f>
        <v>27470</v>
      </c>
      <c r="E74" s="46">
        <f>VLOOKUP(B74,'113級距'!D$3:F$64,3,TRUE)</f>
        <v>1500</v>
      </c>
      <c r="F74" s="47">
        <f>VLOOKUP(B74,'113級距'!G:I,3,TRUE)</f>
        <v>27470</v>
      </c>
      <c r="G74" s="2">
        <f>ROUND(C74*'113級距'!$P$6*0.7*A74/30,0)+ROUND(C74*'113級距'!$P$7*0.7*A74/30,0)</f>
        <v>933</v>
      </c>
      <c r="H74" s="140">
        <f>ROUND(F74*'113級距'!$P$9*0.6*'113級距'!$P$10,0)</f>
        <v>1329</v>
      </c>
      <c r="I74" s="28">
        <f>ROUND(E74*'113級距'!$P$2*A74/30,0)</f>
        <v>90</v>
      </c>
      <c r="J74" s="8">
        <f>ROUND(D74*'113級距'!$P$4*A74/30,0)</f>
        <v>30</v>
      </c>
      <c r="K74" s="2">
        <f>ROUND(C74*'113級距'!$P$6*0.2*A74/30,0)+ROUND(C74*'113級距'!$P$7*0.2*A74/30,0)</f>
        <v>266</v>
      </c>
      <c r="L74" s="26">
        <f>ROUND(F74*'113級距'!$P$9*0.3,0)</f>
        <v>426</v>
      </c>
      <c r="M74" s="12">
        <f>ROUND(C74*'113級距'!$P$6*0.7*A74/30,0)</f>
        <v>855</v>
      </c>
      <c r="N74" s="3">
        <f>ROUND(C74*'113級距'!$P$6*0.2*A74/30,0)</f>
        <v>244</v>
      </c>
      <c r="O74" s="46">
        <f>ROUND(C74*'113級距'!$P$6*0.2*A74/30*0.25,0)+ROUND(C74*'113級距'!$P$7*0.2*A74/30*0.25,0)</f>
        <v>67</v>
      </c>
      <c r="P74" s="46">
        <f t="shared" si="6"/>
        <v>107</v>
      </c>
      <c r="Q74" s="28">
        <f t="shared" si="7"/>
        <v>199</v>
      </c>
      <c r="R74" s="8">
        <f t="shared" si="8"/>
        <v>319</v>
      </c>
      <c r="S74" s="46">
        <f>ROUND(C74*'113級距'!$P$6*0.2*A74/30*0.5,0)+ROUND(C74*'113級距'!$P$7*0.2*A74/30*0.5,0)</f>
        <v>133</v>
      </c>
      <c r="T74" s="46">
        <f t="shared" si="9"/>
        <v>213</v>
      </c>
      <c r="U74" s="28">
        <f t="shared" si="10"/>
        <v>133</v>
      </c>
      <c r="V74" s="26">
        <f t="shared" si="11"/>
        <v>213</v>
      </c>
    </row>
    <row r="75" spans="1:22" ht="16.5">
      <c r="A75" s="16">
        <v>30</v>
      </c>
      <c r="B75" s="50"/>
      <c r="C75" s="46">
        <f>VLOOKUP(B75,'113級距'!A$10:C$37,3,TRUE)</f>
        <v>11100</v>
      </c>
      <c r="D75" s="46">
        <f>VLOOKUP(B75,'113級距'!$J$23:$L$47,3,TRUE)</f>
        <v>27470</v>
      </c>
      <c r="E75" s="46">
        <f>VLOOKUP(B75,'113級距'!D$3:F$64,3,TRUE)</f>
        <v>1500</v>
      </c>
      <c r="F75" s="47">
        <f>VLOOKUP(B75,'113級距'!G:I,3,TRUE)</f>
        <v>27470</v>
      </c>
      <c r="G75" s="2">
        <f>ROUND(C75*'113級距'!$P$6*0.7*A75/30,0)+ROUND(C75*'113級距'!$P$7*0.7*A75/30,0)</f>
        <v>933</v>
      </c>
      <c r="H75" s="140">
        <f>ROUND(F75*'113級距'!$P$9*0.6*'113級距'!$P$10,0)</f>
        <v>1329</v>
      </c>
      <c r="I75" s="28">
        <f>ROUND(E75*'113級距'!$P$2*A75/30,0)</f>
        <v>90</v>
      </c>
      <c r="J75" s="8">
        <f>ROUND(D75*'113級距'!$P$4*A75/30,0)</f>
        <v>30</v>
      </c>
      <c r="K75" s="2">
        <f>ROUND(C75*'113級距'!$P$6*0.2*A75/30,0)+ROUND(C75*'113級距'!$P$7*0.2*A75/30,0)</f>
        <v>266</v>
      </c>
      <c r="L75" s="26">
        <f>ROUND(F75*'113級距'!$P$9*0.3,0)</f>
        <v>426</v>
      </c>
      <c r="M75" s="12">
        <f>ROUND(C75*'113級距'!$P$6*0.7*A75/30,0)</f>
        <v>855</v>
      </c>
      <c r="N75" s="3">
        <f>ROUND(C75*'113級距'!$P$6*0.2*A75/30,0)</f>
        <v>244</v>
      </c>
      <c r="O75" s="46">
        <f>ROUND(C75*'113級距'!$P$6*0.2*A75/30*0.25,0)+ROUND(C75*'113級距'!$P$7*0.2*A75/30*0.25,0)</f>
        <v>67</v>
      </c>
      <c r="P75" s="46">
        <f t="shared" si="6"/>
        <v>107</v>
      </c>
      <c r="Q75" s="28">
        <f t="shared" si="7"/>
        <v>199</v>
      </c>
      <c r="R75" s="8">
        <f t="shared" si="8"/>
        <v>319</v>
      </c>
      <c r="S75" s="46">
        <f>ROUND(C75*'113級距'!$P$6*0.2*A75/30*0.5,0)+ROUND(C75*'113級距'!$P$7*0.2*A75/30*0.5,0)</f>
        <v>133</v>
      </c>
      <c r="T75" s="46">
        <f t="shared" si="9"/>
        <v>213</v>
      </c>
      <c r="U75" s="28">
        <f t="shared" si="10"/>
        <v>133</v>
      </c>
      <c r="V75" s="26">
        <f t="shared" si="11"/>
        <v>213</v>
      </c>
    </row>
    <row r="76" spans="1:22" ht="16.5">
      <c r="A76" s="16">
        <v>30</v>
      </c>
      <c r="B76" s="50"/>
      <c r="C76" s="46">
        <f>VLOOKUP(B76,'113級距'!A$10:C$37,3,TRUE)</f>
        <v>11100</v>
      </c>
      <c r="D76" s="46">
        <f>VLOOKUP(B76,'113級距'!$J$23:$L$47,3,TRUE)</f>
        <v>27470</v>
      </c>
      <c r="E76" s="46">
        <f>VLOOKUP(B76,'113級距'!D$3:F$64,3,TRUE)</f>
        <v>1500</v>
      </c>
      <c r="F76" s="47">
        <f>VLOOKUP(B76,'113級距'!G:I,3,TRUE)</f>
        <v>27470</v>
      </c>
      <c r="G76" s="2">
        <f>ROUND(C76*'113級距'!$P$6*0.7*A76/30,0)+ROUND(C76*'113級距'!$P$7*0.7*A76/30,0)</f>
        <v>933</v>
      </c>
      <c r="H76" s="140">
        <f>ROUND(F76*'113級距'!$P$9*0.6*'113級距'!$P$10,0)</f>
        <v>1329</v>
      </c>
      <c r="I76" s="28">
        <f>ROUND(E76*'113級距'!$P$2*A76/30,0)</f>
        <v>90</v>
      </c>
      <c r="J76" s="8">
        <f>ROUND(D76*'113級距'!$P$4*A76/30,0)</f>
        <v>30</v>
      </c>
      <c r="K76" s="2">
        <f>ROUND(C76*'113級距'!$P$6*0.2*A76/30,0)+ROUND(C76*'113級距'!$P$7*0.2*A76/30,0)</f>
        <v>266</v>
      </c>
      <c r="L76" s="26">
        <f>ROUND(F76*'113級距'!$P$9*0.3,0)</f>
        <v>426</v>
      </c>
      <c r="M76" s="12">
        <f>ROUND(C76*'113級距'!$P$6*0.7*A76/30,0)</f>
        <v>855</v>
      </c>
      <c r="N76" s="3">
        <f>ROUND(C76*'113級距'!$P$6*0.2*A76/30,0)</f>
        <v>244</v>
      </c>
      <c r="O76" s="46">
        <f>ROUND(C76*'113級距'!$P$6*0.2*A76/30*0.25,0)+ROUND(C76*'113級距'!$P$7*0.2*A76/30*0.25,0)</f>
        <v>67</v>
      </c>
      <c r="P76" s="46">
        <f t="shared" si="6"/>
        <v>107</v>
      </c>
      <c r="Q76" s="28">
        <f t="shared" si="7"/>
        <v>199</v>
      </c>
      <c r="R76" s="8">
        <f t="shared" si="8"/>
        <v>319</v>
      </c>
      <c r="S76" s="46">
        <f>ROUND(C76*'113級距'!$P$6*0.2*A76/30*0.5,0)+ROUND(C76*'113級距'!$P$7*0.2*A76/30*0.5,0)</f>
        <v>133</v>
      </c>
      <c r="T76" s="46">
        <f t="shared" si="9"/>
        <v>213</v>
      </c>
      <c r="U76" s="28">
        <f t="shared" si="10"/>
        <v>133</v>
      </c>
      <c r="V76" s="26">
        <f t="shared" si="11"/>
        <v>213</v>
      </c>
    </row>
    <row r="77" spans="1:22" ht="16.5">
      <c r="A77" s="16">
        <v>30</v>
      </c>
      <c r="B77" s="50"/>
      <c r="C77" s="46">
        <f>VLOOKUP(B77,'113級距'!A$10:C$37,3,TRUE)</f>
        <v>11100</v>
      </c>
      <c r="D77" s="46">
        <f>VLOOKUP(B77,'113級距'!$J$23:$L$47,3,TRUE)</f>
        <v>27470</v>
      </c>
      <c r="E77" s="46">
        <f>VLOOKUP(B77,'113級距'!D$3:F$64,3,TRUE)</f>
        <v>1500</v>
      </c>
      <c r="F77" s="47">
        <f>VLOOKUP(B77,'113級距'!G:I,3,TRUE)</f>
        <v>27470</v>
      </c>
      <c r="G77" s="2">
        <f>ROUND(C77*'113級距'!$P$6*0.7*A77/30,0)+ROUND(C77*'113級距'!$P$7*0.7*A77/30,0)</f>
        <v>933</v>
      </c>
      <c r="H77" s="140">
        <f>ROUND(F77*'113級距'!$P$9*0.6*'113級距'!$P$10,0)</f>
        <v>1329</v>
      </c>
      <c r="I77" s="28">
        <f>ROUND(E77*'113級距'!$P$2*A77/30,0)</f>
        <v>90</v>
      </c>
      <c r="J77" s="8">
        <f>ROUND(D77*'113級距'!$P$4*A77/30,0)</f>
        <v>30</v>
      </c>
      <c r="K77" s="2">
        <f>ROUND(C77*'113級距'!$P$6*0.2*A77/30,0)+ROUND(C77*'113級距'!$P$7*0.2*A77/30,0)</f>
        <v>266</v>
      </c>
      <c r="L77" s="26">
        <f>ROUND(F77*'113級距'!$P$9*0.3,0)</f>
        <v>426</v>
      </c>
      <c r="M77" s="12">
        <f>ROUND(C77*'113級距'!$P$6*0.7*A77/30,0)</f>
        <v>855</v>
      </c>
      <c r="N77" s="3">
        <f>ROUND(C77*'113級距'!$P$6*0.2*A77/30,0)</f>
        <v>244</v>
      </c>
      <c r="O77" s="46">
        <f>ROUND(C77*'113級距'!$P$6*0.2*A77/30*0.25,0)+ROUND(C77*'113級距'!$P$7*0.2*A77/30*0.25,0)</f>
        <v>67</v>
      </c>
      <c r="P77" s="46">
        <f t="shared" si="6"/>
        <v>107</v>
      </c>
      <c r="Q77" s="28">
        <f t="shared" si="7"/>
        <v>199</v>
      </c>
      <c r="R77" s="8">
        <f t="shared" si="8"/>
        <v>319</v>
      </c>
      <c r="S77" s="46">
        <f>ROUND(C77*'113級距'!$P$6*0.2*A77/30*0.5,0)+ROUND(C77*'113級距'!$P$7*0.2*A77/30*0.5,0)</f>
        <v>133</v>
      </c>
      <c r="T77" s="46">
        <f t="shared" si="9"/>
        <v>213</v>
      </c>
      <c r="U77" s="28">
        <f t="shared" si="10"/>
        <v>133</v>
      </c>
      <c r="V77" s="26">
        <f t="shared" si="11"/>
        <v>213</v>
      </c>
    </row>
    <row r="78" spans="1:22" ht="16.5">
      <c r="A78" s="16">
        <v>30</v>
      </c>
      <c r="B78" s="50"/>
      <c r="C78" s="46">
        <f>VLOOKUP(B78,'113級距'!A$10:C$37,3,TRUE)</f>
        <v>11100</v>
      </c>
      <c r="D78" s="46">
        <f>VLOOKUP(B78,'113級距'!$J$23:$L$47,3,TRUE)</f>
        <v>27470</v>
      </c>
      <c r="E78" s="46">
        <f>VLOOKUP(B78,'113級距'!D$3:F$64,3,TRUE)</f>
        <v>1500</v>
      </c>
      <c r="F78" s="47">
        <f>VLOOKUP(B78,'113級距'!G:I,3,TRUE)</f>
        <v>27470</v>
      </c>
      <c r="G78" s="2">
        <f>ROUND(C78*'113級距'!$P$6*0.7*A78/30,0)+ROUND(C78*'113級距'!$P$7*0.7*A78/30,0)</f>
        <v>933</v>
      </c>
      <c r="H78" s="140">
        <f>ROUND(F78*'113級距'!$P$9*0.6*'113級距'!$P$10,0)</f>
        <v>1329</v>
      </c>
      <c r="I78" s="28">
        <f>ROUND(E78*'113級距'!$P$2*A78/30,0)</f>
        <v>90</v>
      </c>
      <c r="J78" s="8">
        <f>ROUND(D78*'113級距'!$P$4*A78/30,0)</f>
        <v>30</v>
      </c>
      <c r="K78" s="2">
        <f>ROUND(C78*'113級距'!$P$6*0.2*A78/30,0)+ROUND(C78*'113級距'!$P$7*0.2*A78/30,0)</f>
        <v>266</v>
      </c>
      <c r="L78" s="26">
        <f>ROUND(F78*'113級距'!$P$9*0.3,0)</f>
        <v>426</v>
      </c>
      <c r="M78" s="12">
        <f>ROUND(C78*'113級距'!$P$6*0.7*A78/30,0)</f>
        <v>855</v>
      </c>
      <c r="N78" s="3">
        <f>ROUND(C78*'113級距'!$P$6*0.2*A78/30,0)</f>
        <v>244</v>
      </c>
      <c r="O78" s="46">
        <f>ROUND(C78*'113級距'!$P$6*0.2*A78/30*0.25,0)+ROUND(C78*'113級距'!$P$7*0.2*A78/30*0.25,0)</f>
        <v>67</v>
      </c>
      <c r="P78" s="46">
        <f t="shared" si="6"/>
        <v>107</v>
      </c>
      <c r="Q78" s="28">
        <f t="shared" si="7"/>
        <v>199</v>
      </c>
      <c r="R78" s="8">
        <f t="shared" si="8"/>
        <v>319</v>
      </c>
      <c r="S78" s="46">
        <f>ROUND(C78*'113級距'!$P$6*0.2*A78/30*0.5,0)+ROUND(C78*'113級距'!$P$7*0.2*A78/30*0.5,0)</f>
        <v>133</v>
      </c>
      <c r="T78" s="46">
        <f t="shared" si="9"/>
        <v>213</v>
      </c>
      <c r="U78" s="28">
        <f t="shared" si="10"/>
        <v>133</v>
      </c>
      <c r="V78" s="26">
        <f t="shared" si="11"/>
        <v>213</v>
      </c>
    </row>
    <row r="79" spans="1:22" ht="16.5">
      <c r="A79" s="16">
        <v>30</v>
      </c>
      <c r="B79" s="34"/>
      <c r="C79" s="46">
        <f>VLOOKUP(B79,'113級距'!A$10:C$37,3,TRUE)</f>
        <v>11100</v>
      </c>
      <c r="D79" s="46">
        <f>VLOOKUP(B79,'113級距'!$J$23:$L$47,3,TRUE)</f>
        <v>27470</v>
      </c>
      <c r="E79" s="46">
        <f>VLOOKUP(B79,'113級距'!D$3:F$64,3,TRUE)</f>
        <v>1500</v>
      </c>
      <c r="F79" s="47">
        <f>VLOOKUP(B79,'113級距'!G:I,3,TRUE)</f>
        <v>27470</v>
      </c>
      <c r="G79" s="2">
        <f>ROUND(C79*'113級距'!$P$6*0.7*A79/30,0)+ROUND(C79*'113級距'!$P$7*0.7*A79/30,0)</f>
        <v>933</v>
      </c>
      <c r="H79" s="140">
        <f>ROUND(F79*'113級距'!$P$9*0.6*'113級距'!$P$10,0)</f>
        <v>1329</v>
      </c>
      <c r="I79" s="28">
        <f>ROUND(E79*'113級距'!$P$2*A79/30,0)</f>
        <v>90</v>
      </c>
      <c r="J79" s="8">
        <f>ROUND(D79*'113級距'!$P$4*A79/30,0)</f>
        <v>30</v>
      </c>
      <c r="K79" s="2">
        <f>ROUND(C79*'113級距'!$P$6*0.2*A79/30,0)+ROUND(C79*'113級距'!$P$7*0.2*A79/30,0)</f>
        <v>266</v>
      </c>
      <c r="L79" s="26">
        <f>ROUND(F79*'113級距'!$P$9*0.3,0)</f>
        <v>426</v>
      </c>
      <c r="M79" s="12">
        <f>ROUND(C79*'113級距'!$P$6*0.7*A79/30,0)</f>
        <v>855</v>
      </c>
      <c r="N79" s="3">
        <f>ROUND(C79*'113級距'!$P$6*0.2*A79/30,0)</f>
        <v>244</v>
      </c>
      <c r="O79" s="46">
        <f>ROUND(C79*'113級距'!$P$6*0.2*A79/30*0.25,0)+ROUND(C79*'113級距'!$P$7*0.2*A79/30*0.25,0)</f>
        <v>67</v>
      </c>
      <c r="P79" s="46">
        <f aca="true" t="shared" si="12" ref="P79:P110">ROUNDUP(ROUNDDOWN(L79/4,1),0)</f>
        <v>107</v>
      </c>
      <c r="Q79" s="28">
        <f aca="true" t="shared" si="13" ref="Q79:Q110">ROUND(K79-O79,0)</f>
        <v>199</v>
      </c>
      <c r="R79" s="8">
        <f aca="true" t="shared" si="14" ref="R79:R110">ROUND(L79-P79,0)</f>
        <v>319</v>
      </c>
      <c r="S79" s="46">
        <f>ROUND(C79*'113級距'!$P$6*0.2*A79/30*0.5,0)+ROUND(C79*'113級距'!$P$7*0.2*A79/30*0.5,0)</f>
        <v>133</v>
      </c>
      <c r="T79" s="46">
        <f aca="true" t="shared" si="15" ref="T79:T110">ROUNDUP(ROUNDDOWN(L79/2,1),0)</f>
        <v>213</v>
      </c>
      <c r="U79" s="28">
        <f aca="true" t="shared" si="16" ref="U79:U110">ROUND(K79-S79,0)</f>
        <v>133</v>
      </c>
      <c r="V79" s="26">
        <f aca="true" t="shared" si="17" ref="V79:V110">ROUND(L79-T79,0)</f>
        <v>213</v>
      </c>
    </row>
    <row r="80" spans="1:22" ht="16.5">
      <c r="A80" s="16">
        <v>30</v>
      </c>
      <c r="B80" s="34"/>
      <c r="C80" s="46">
        <f>VLOOKUP(B80,'113級距'!A$10:C$37,3,TRUE)</f>
        <v>11100</v>
      </c>
      <c r="D80" s="46">
        <f>VLOOKUP(B80,'113級距'!$J$23:$L$47,3,TRUE)</f>
        <v>27470</v>
      </c>
      <c r="E80" s="46">
        <f>VLOOKUP(B80,'113級距'!D$3:F$64,3,TRUE)</f>
        <v>1500</v>
      </c>
      <c r="F80" s="47">
        <f>VLOOKUP(B80,'113級距'!G:I,3,TRUE)</f>
        <v>27470</v>
      </c>
      <c r="G80" s="2">
        <f>ROUND(C80*'113級距'!$P$6*0.7*A80/30,0)+ROUND(C80*'113級距'!$P$7*0.7*A80/30,0)</f>
        <v>933</v>
      </c>
      <c r="H80" s="140">
        <f>ROUND(F80*'113級距'!$P$9*0.6*'113級距'!$P$10,0)</f>
        <v>1329</v>
      </c>
      <c r="I80" s="28">
        <f>ROUND(E80*'113級距'!$P$2*A80/30,0)</f>
        <v>90</v>
      </c>
      <c r="J80" s="8">
        <f>ROUND(D80*'113級距'!$P$4*A80/30,0)</f>
        <v>30</v>
      </c>
      <c r="K80" s="2">
        <f>ROUND(C80*'113級距'!$P$6*0.2*A80/30,0)+ROUND(C80*'113級距'!$P$7*0.2*A80/30,0)</f>
        <v>266</v>
      </c>
      <c r="L80" s="26">
        <f>ROUND(F80*'113級距'!$P$9*0.3,0)</f>
        <v>426</v>
      </c>
      <c r="M80" s="12">
        <f>ROUND(C80*'113級距'!$P$6*0.7*A80/30,0)</f>
        <v>855</v>
      </c>
      <c r="N80" s="3">
        <f>ROUND(C80*'113級距'!$P$6*0.2*A80/30,0)</f>
        <v>244</v>
      </c>
      <c r="O80" s="46">
        <f>ROUND(C80*'113級距'!$P$6*0.2*A80/30*0.25,0)+ROUND(C80*'113級距'!$P$7*0.2*A80/30*0.25,0)</f>
        <v>67</v>
      </c>
      <c r="P80" s="46">
        <f t="shared" si="12"/>
        <v>107</v>
      </c>
      <c r="Q80" s="28">
        <f t="shared" si="13"/>
        <v>199</v>
      </c>
      <c r="R80" s="8">
        <f t="shared" si="14"/>
        <v>319</v>
      </c>
      <c r="S80" s="46">
        <f>ROUND(C80*'113級距'!$P$6*0.2*A80/30*0.5,0)+ROUND(C80*'113級距'!$P$7*0.2*A80/30*0.5,0)</f>
        <v>133</v>
      </c>
      <c r="T80" s="46">
        <f t="shared" si="15"/>
        <v>213</v>
      </c>
      <c r="U80" s="28">
        <f t="shared" si="16"/>
        <v>133</v>
      </c>
      <c r="V80" s="26">
        <f t="shared" si="17"/>
        <v>213</v>
      </c>
    </row>
    <row r="81" spans="1:22" ht="16.5">
      <c r="A81" s="16">
        <v>30</v>
      </c>
      <c r="B81" s="34"/>
      <c r="C81" s="46">
        <f>VLOOKUP(B81,'113級距'!A$10:C$37,3,TRUE)</f>
        <v>11100</v>
      </c>
      <c r="D81" s="46">
        <f>VLOOKUP(B81,'113級距'!$J$23:$L$47,3,TRUE)</f>
        <v>27470</v>
      </c>
      <c r="E81" s="46">
        <f>VLOOKUP(B81,'113級距'!D$3:F$64,3,TRUE)</f>
        <v>1500</v>
      </c>
      <c r="F81" s="47">
        <f>VLOOKUP(B81,'113級距'!G:I,3,TRUE)</f>
        <v>27470</v>
      </c>
      <c r="G81" s="2">
        <f>ROUND(C81*'113級距'!$P$6*0.7*A81/30,0)+ROUND(C81*'113級距'!$P$7*0.7*A81/30,0)</f>
        <v>933</v>
      </c>
      <c r="H81" s="140">
        <f>ROUND(F81*'113級距'!$P$9*0.6*'113級距'!$P$10,0)</f>
        <v>1329</v>
      </c>
      <c r="I81" s="28">
        <f>ROUND(E81*'113級距'!$P$2*A81/30,0)</f>
        <v>90</v>
      </c>
      <c r="J81" s="8">
        <f>ROUND(D81*'113級距'!$P$4*A81/30,0)</f>
        <v>30</v>
      </c>
      <c r="K81" s="2">
        <f>ROUND(C81*'113級距'!$P$6*0.2*A81/30,0)+ROUND(C81*'113級距'!$P$7*0.2*A81/30,0)</f>
        <v>266</v>
      </c>
      <c r="L81" s="26">
        <f>ROUND(F81*'113級距'!$P$9*0.3,0)</f>
        <v>426</v>
      </c>
      <c r="M81" s="12">
        <f>ROUND(C81*'113級距'!$P$6*0.7*A81/30,0)</f>
        <v>855</v>
      </c>
      <c r="N81" s="3">
        <f>ROUND(C81*'113級距'!$P$6*0.2*A81/30,0)</f>
        <v>244</v>
      </c>
      <c r="O81" s="46">
        <f>ROUND(C81*'113級距'!$P$6*0.2*A81/30*0.25,0)+ROUND(C81*'113級距'!$P$7*0.2*A81/30*0.25,0)</f>
        <v>67</v>
      </c>
      <c r="P81" s="46">
        <f t="shared" si="12"/>
        <v>107</v>
      </c>
      <c r="Q81" s="28">
        <f t="shared" si="13"/>
        <v>199</v>
      </c>
      <c r="R81" s="8">
        <f t="shared" si="14"/>
        <v>319</v>
      </c>
      <c r="S81" s="46">
        <f>ROUND(C81*'113級距'!$P$6*0.2*A81/30*0.5,0)+ROUND(C81*'113級距'!$P$7*0.2*A81/30*0.5,0)</f>
        <v>133</v>
      </c>
      <c r="T81" s="46">
        <f t="shared" si="15"/>
        <v>213</v>
      </c>
      <c r="U81" s="28">
        <f t="shared" si="16"/>
        <v>133</v>
      </c>
      <c r="V81" s="26">
        <f t="shared" si="17"/>
        <v>213</v>
      </c>
    </row>
    <row r="82" spans="1:22" ht="16.5">
      <c r="A82" s="16">
        <v>30</v>
      </c>
      <c r="B82" s="34"/>
      <c r="C82" s="46">
        <f>VLOOKUP(B82,'113級距'!A$10:C$37,3,TRUE)</f>
        <v>11100</v>
      </c>
      <c r="D82" s="46">
        <f>VLOOKUP(B82,'113級距'!$J$23:$L$47,3,TRUE)</f>
        <v>27470</v>
      </c>
      <c r="E82" s="46">
        <f>VLOOKUP(B82,'113級距'!D$3:F$64,3,TRUE)</f>
        <v>1500</v>
      </c>
      <c r="F82" s="47">
        <f>VLOOKUP(B82,'113級距'!G:I,3,TRUE)</f>
        <v>27470</v>
      </c>
      <c r="G82" s="2">
        <f>ROUND(C82*'113級距'!$P$6*0.7*A82/30,0)+ROUND(C82*'113級距'!$P$7*0.7*A82/30,0)</f>
        <v>933</v>
      </c>
      <c r="H82" s="140">
        <f>ROUND(F82*'113級距'!$P$9*0.6*'113級距'!$P$10,0)</f>
        <v>1329</v>
      </c>
      <c r="I82" s="28">
        <f>ROUND(E82*'113級距'!$P$2*A82/30,0)</f>
        <v>90</v>
      </c>
      <c r="J82" s="8">
        <f>ROUND(D82*'113級距'!$P$4*A82/30,0)</f>
        <v>30</v>
      </c>
      <c r="K82" s="2">
        <f>ROUND(C82*'113級距'!$P$6*0.2*A82/30,0)+ROUND(C82*'113級距'!$P$7*0.2*A82/30,0)</f>
        <v>266</v>
      </c>
      <c r="L82" s="26">
        <f>ROUND(F82*'113級距'!$P$9*0.3,0)</f>
        <v>426</v>
      </c>
      <c r="M82" s="12">
        <f>ROUND(C82*'113級距'!$P$6*0.7*A82/30,0)</f>
        <v>855</v>
      </c>
      <c r="N82" s="3">
        <f>ROUND(C82*'113級距'!$P$6*0.2*A82/30,0)</f>
        <v>244</v>
      </c>
      <c r="O82" s="46">
        <f>ROUND(C82*'113級距'!$P$6*0.2*A82/30*0.25,0)+ROUND(C82*'113級距'!$P$7*0.2*A82/30*0.25,0)</f>
        <v>67</v>
      </c>
      <c r="P82" s="46">
        <f t="shared" si="12"/>
        <v>107</v>
      </c>
      <c r="Q82" s="28">
        <f t="shared" si="13"/>
        <v>199</v>
      </c>
      <c r="R82" s="8">
        <f t="shared" si="14"/>
        <v>319</v>
      </c>
      <c r="S82" s="46">
        <f>ROUND(C82*'113級距'!$P$6*0.2*A82/30*0.5,0)+ROUND(C82*'113級距'!$P$7*0.2*A82/30*0.5,0)</f>
        <v>133</v>
      </c>
      <c r="T82" s="46">
        <f t="shared" si="15"/>
        <v>213</v>
      </c>
      <c r="U82" s="28">
        <f t="shared" si="16"/>
        <v>133</v>
      </c>
      <c r="V82" s="26">
        <f t="shared" si="17"/>
        <v>213</v>
      </c>
    </row>
    <row r="83" spans="1:22" ht="16.5">
      <c r="A83" s="16">
        <v>30</v>
      </c>
      <c r="B83" s="34"/>
      <c r="C83" s="46">
        <f>VLOOKUP(B83,'113級距'!A$10:C$37,3,TRUE)</f>
        <v>11100</v>
      </c>
      <c r="D83" s="46">
        <f>VLOOKUP(B83,'113級距'!$J$23:$L$47,3,TRUE)</f>
        <v>27470</v>
      </c>
      <c r="E83" s="46">
        <f>VLOOKUP(B83,'113級距'!D$3:F$64,3,TRUE)</f>
        <v>1500</v>
      </c>
      <c r="F83" s="47">
        <f>VLOOKUP(B83,'113級距'!G:I,3,TRUE)</f>
        <v>27470</v>
      </c>
      <c r="G83" s="2">
        <f>ROUND(C83*'113級距'!$P$6*0.7*A83/30,0)+ROUND(C83*'113級距'!$P$7*0.7*A83/30,0)</f>
        <v>933</v>
      </c>
      <c r="H83" s="140">
        <f>ROUND(F83*'113級距'!$P$9*0.6*'113級距'!$P$10,0)</f>
        <v>1329</v>
      </c>
      <c r="I83" s="28">
        <f>ROUND(E83*'113級距'!$P$2*A83/30,0)</f>
        <v>90</v>
      </c>
      <c r="J83" s="8">
        <f>ROUND(D83*'113級距'!$P$4*A83/30,0)</f>
        <v>30</v>
      </c>
      <c r="K83" s="2">
        <f>ROUND(C83*'113級距'!$P$6*0.2*A83/30,0)+ROUND(C83*'113級距'!$P$7*0.2*A83/30,0)</f>
        <v>266</v>
      </c>
      <c r="L83" s="26">
        <f>ROUND(F83*'113級距'!$P$9*0.3,0)</f>
        <v>426</v>
      </c>
      <c r="M83" s="12">
        <f>ROUND(C83*'113級距'!$P$6*0.7*A83/30,0)</f>
        <v>855</v>
      </c>
      <c r="N83" s="3">
        <f>ROUND(C83*'113級距'!$P$6*0.2*A83/30,0)</f>
        <v>244</v>
      </c>
      <c r="O83" s="46">
        <f>ROUND(C83*'113級距'!$P$6*0.2*A83/30*0.25,0)+ROUND(C83*'113級距'!$P$7*0.2*A83/30*0.25,0)</f>
        <v>67</v>
      </c>
      <c r="P83" s="46">
        <f t="shared" si="12"/>
        <v>107</v>
      </c>
      <c r="Q83" s="28">
        <f t="shared" si="13"/>
        <v>199</v>
      </c>
      <c r="R83" s="8">
        <f t="shared" si="14"/>
        <v>319</v>
      </c>
      <c r="S83" s="46">
        <f>ROUND(C83*'113級距'!$P$6*0.2*A83/30*0.5,0)+ROUND(C83*'113級距'!$P$7*0.2*A83/30*0.5,0)</f>
        <v>133</v>
      </c>
      <c r="T83" s="46">
        <f t="shared" si="15"/>
        <v>213</v>
      </c>
      <c r="U83" s="28">
        <f t="shared" si="16"/>
        <v>133</v>
      </c>
      <c r="V83" s="26">
        <f t="shared" si="17"/>
        <v>213</v>
      </c>
    </row>
    <row r="84" spans="1:22" ht="16.5">
      <c r="A84" s="16">
        <v>30</v>
      </c>
      <c r="B84" s="34"/>
      <c r="C84" s="46">
        <f>VLOOKUP(B84,'113級距'!A$10:C$37,3,TRUE)</f>
        <v>11100</v>
      </c>
      <c r="D84" s="46">
        <f>VLOOKUP(B84,'113級距'!$J$23:$L$47,3,TRUE)</f>
        <v>27470</v>
      </c>
      <c r="E84" s="46">
        <f>VLOOKUP(B84,'113級距'!D$3:F$64,3,TRUE)</f>
        <v>1500</v>
      </c>
      <c r="F84" s="47">
        <f>VLOOKUP(B84,'113級距'!G:I,3,TRUE)</f>
        <v>27470</v>
      </c>
      <c r="G84" s="2">
        <f>ROUND(C84*'113級距'!$P$6*0.7*A84/30,0)+ROUND(C84*'113級距'!$P$7*0.7*A84/30,0)</f>
        <v>933</v>
      </c>
      <c r="H84" s="140">
        <f>ROUND(F84*'113級距'!$P$9*0.6*'113級距'!$P$10,0)</f>
        <v>1329</v>
      </c>
      <c r="I84" s="28">
        <f>ROUND(E84*'113級距'!$P$2*A84/30,0)</f>
        <v>90</v>
      </c>
      <c r="J84" s="8">
        <f>ROUND(D84*'113級距'!$P$4*A84/30,0)</f>
        <v>30</v>
      </c>
      <c r="K84" s="2">
        <f>ROUND(C84*'113級距'!$P$6*0.2*A84/30,0)+ROUND(C84*'113級距'!$P$7*0.2*A84/30,0)</f>
        <v>266</v>
      </c>
      <c r="L84" s="26">
        <f>ROUND(F84*'113級距'!$P$9*0.3,0)</f>
        <v>426</v>
      </c>
      <c r="M84" s="12">
        <f>ROUND(C84*'113級距'!$P$6*0.7*A84/30,0)</f>
        <v>855</v>
      </c>
      <c r="N84" s="3">
        <f>ROUND(C84*'113級距'!$P$6*0.2*A84/30,0)</f>
        <v>244</v>
      </c>
      <c r="O84" s="46">
        <f>ROUND(C84*'113級距'!$P$6*0.2*A84/30*0.25,0)+ROUND(C84*'113級距'!$P$7*0.2*A84/30*0.25,0)</f>
        <v>67</v>
      </c>
      <c r="P84" s="46">
        <f t="shared" si="12"/>
        <v>107</v>
      </c>
      <c r="Q84" s="28">
        <f t="shared" si="13"/>
        <v>199</v>
      </c>
      <c r="R84" s="8">
        <f t="shared" si="14"/>
        <v>319</v>
      </c>
      <c r="S84" s="46">
        <f>ROUND(C84*'113級距'!$P$6*0.2*A84/30*0.5,0)+ROUND(C84*'113級距'!$P$7*0.2*A84/30*0.5,0)</f>
        <v>133</v>
      </c>
      <c r="T84" s="46">
        <f t="shared" si="15"/>
        <v>213</v>
      </c>
      <c r="U84" s="28">
        <f t="shared" si="16"/>
        <v>133</v>
      </c>
      <c r="V84" s="26">
        <f t="shared" si="17"/>
        <v>213</v>
      </c>
    </row>
    <row r="85" spans="1:22" ht="16.5">
      <c r="A85" s="16">
        <v>30</v>
      </c>
      <c r="B85" s="34"/>
      <c r="C85" s="46">
        <f>VLOOKUP(B85,'113級距'!A$10:C$37,3,TRUE)</f>
        <v>11100</v>
      </c>
      <c r="D85" s="46">
        <f>VLOOKUP(B85,'113級距'!$J$23:$L$47,3,TRUE)</f>
        <v>27470</v>
      </c>
      <c r="E85" s="46">
        <f>VLOOKUP(B85,'113級距'!D$3:F$64,3,TRUE)</f>
        <v>1500</v>
      </c>
      <c r="F85" s="47">
        <f>VLOOKUP(B85,'113級距'!G:I,3,TRUE)</f>
        <v>27470</v>
      </c>
      <c r="G85" s="2">
        <f>ROUND(C85*'113級距'!$P$6*0.7*A85/30,0)+ROUND(C85*'113級距'!$P$7*0.7*A85/30,0)</f>
        <v>933</v>
      </c>
      <c r="H85" s="140">
        <f>ROUND(F85*'113級距'!$P$9*0.6*'113級距'!$P$10,0)</f>
        <v>1329</v>
      </c>
      <c r="I85" s="28">
        <f>ROUND(E85*'113級距'!$P$2*A85/30,0)</f>
        <v>90</v>
      </c>
      <c r="J85" s="8">
        <f>ROUND(D85*'113級距'!$P$4*A85/30,0)</f>
        <v>30</v>
      </c>
      <c r="K85" s="2">
        <f>ROUND(C85*'113級距'!$P$6*0.2*A85/30,0)+ROUND(C85*'113級距'!$P$7*0.2*A85/30,0)</f>
        <v>266</v>
      </c>
      <c r="L85" s="26">
        <f>ROUND(F85*'113級距'!$P$9*0.3,0)</f>
        <v>426</v>
      </c>
      <c r="M85" s="12">
        <f>ROUND(C85*'113級距'!$P$6*0.7*A85/30,0)</f>
        <v>855</v>
      </c>
      <c r="N85" s="3">
        <f>ROUND(C85*'113級距'!$P$6*0.2*A85/30,0)</f>
        <v>244</v>
      </c>
      <c r="O85" s="46">
        <f>ROUND(C85*'113級距'!$P$6*0.2*A85/30*0.25,0)+ROUND(C85*'113級距'!$P$7*0.2*A85/30*0.25,0)</f>
        <v>67</v>
      </c>
      <c r="P85" s="46">
        <f t="shared" si="12"/>
        <v>107</v>
      </c>
      <c r="Q85" s="28">
        <f t="shared" si="13"/>
        <v>199</v>
      </c>
      <c r="R85" s="8">
        <f t="shared" si="14"/>
        <v>319</v>
      </c>
      <c r="S85" s="46">
        <f>ROUND(C85*'113級距'!$P$6*0.2*A85/30*0.5,0)+ROUND(C85*'113級距'!$P$7*0.2*A85/30*0.5,0)</f>
        <v>133</v>
      </c>
      <c r="T85" s="46">
        <f t="shared" si="15"/>
        <v>213</v>
      </c>
      <c r="U85" s="28">
        <f t="shared" si="16"/>
        <v>133</v>
      </c>
      <c r="V85" s="26">
        <f t="shared" si="17"/>
        <v>213</v>
      </c>
    </row>
    <row r="86" spans="1:22" ht="16.5">
      <c r="A86" s="16">
        <v>30</v>
      </c>
      <c r="B86" s="34"/>
      <c r="C86" s="46">
        <f>VLOOKUP(B86,'113級距'!A$10:C$37,3,TRUE)</f>
        <v>11100</v>
      </c>
      <c r="D86" s="46">
        <f>VLOOKUP(B86,'113級距'!$J$23:$L$47,3,TRUE)</f>
        <v>27470</v>
      </c>
      <c r="E86" s="46">
        <f>VLOOKUP(B86,'113級距'!D$3:F$64,3,TRUE)</f>
        <v>1500</v>
      </c>
      <c r="F86" s="47">
        <f>VLOOKUP(B86,'113級距'!G:I,3,TRUE)</f>
        <v>27470</v>
      </c>
      <c r="G86" s="2">
        <f>ROUND(C86*'113級距'!$P$6*0.7*A86/30,0)+ROUND(C86*'113級距'!$P$7*0.7*A86/30,0)</f>
        <v>933</v>
      </c>
      <c r="H86" s="140">
        <f>ROUND(F86*'113級距'!$P$9*0.6*'113級距'!$P$10,0)</f>
        <v>1329</v>
      </c>
      <c r="I86" s="28">
        <f>ROUND(E86*'113級距'!$P$2*A86/30,0)</f>
        <v>90</v>
      </c>
      <c r="J86" s="8">
        <f>ROUND(D86*'113級距'!$P$4*A86/30,0)</f>
        <v>30</v>
      </c>
      <c r="K86" s="2">
        <f>ROUND(C86*'113級距'!$P$6*0.2*A86/30,0)+ROUND(C86*'113級距'!$P$7*0.2*A86/30,0)</f>
        <v>266</v>
      </c>
      <c r="L86" s="26">
        <f>ROUND(F86*'113級距'!$P$9*0.3,0)</f>
        <v>426</v>
      </c>
      <c r="M86" s="12">
        <f>ROUND(C86*'113級距'!$P$6*0.7*A86/30,0)</f>
        <v>855</v>
      </c>
      <c r="N86" s="3">
        <f>ROUND(C86*'113級距'!$P$6*0.2*A86/30,0)</f>
        <v>244</v>
      </c>
      <c r="O86" s="46">
        <f>ROUND(C86*'113級距'!$P$6*0.2*A86/30*0.25,0)+ROUND(C86*'113級距'!$P$7*0.2*A86/30*0.25,0)</f>
        <v>67</v>
      </c>
      <c r="P86" s="46">
        <f t="shared" si="12"/>
        <v>107</v>
      </c>
      <c r="Q86" s="28">
        <f t="shared" si="13"/>
        <v>199</v>
      </c>
      <c r="R86" s="8">
        <f t="shared" si="14"/>
        <v>319</v>
      </c>
      <c r="S86" s="46">
        <f>ROUND(C86*'113級距'!$P$6*0.2*A86/30*0.5,0)+ROUND(C86*'113級距'!$P$7*0.2*A86/30*0.5,0)</f>
        <v>133</v>
      </c>
      <c r="T86" s="46">
        <f t="shared" si="15"/>
        <v>213</v>
      </c>
      <c r="U86" s="28">
        <f t="shared" si="16"/>
        <v>133</v>
      </c>
      <c r="V86" s="26">
        <f t="shared" si="17"/>
        <v>213</v>
      </c>
    </row>
    <row r="87" spans="1:22" ht="16.5">
      <c r="A87" s="16">
        <v>30</v>
      </c>
      <c r="B87" s="34"/>
      <c r="C87" s="46">
        <f>VLOOKUP(B87,'113級距'!A$10:C$37,3,TRUE)</f>
        <v>11100</v>
      </c>
      <c r="D87" s="46">
        <f>VLOOKUP(B87,'113級距'!$J$23:$L$47,3,TRUE)</f>
        <v>27470</v>
      </c>
      <c r="E87" s="46">
        <f>VLOOKUP(B87,'113級距'!D$3:F$64,3,TRUE)</f>
        <v>1500</v>
      </c>
      <c r="F87" s="47">
        <f>VLOOKUP(B87,'113級距'!G:I,3,TRUE)</f>
        <v>27470</v>
      </c>
      <c r="G87" s="2">
        <f>ROUND(C87*'113級距'!$P$6*0.7*A87/30,0)+ROUND(C87*'113級距'!$P$7*0.7*A87/30,0)</f>
        <v>933</v>
      </c>
      <c r="H87" s="140">
        <f>ROUND(F87*'113級距'!$P$9*0.6*'113級距'!$P$10,0)</f>
        <v>1329</v>
      </c>
      <c r="I87" s="28">
        <f>ROUND(E87*'113級距'!$P$2*A87/30,0)</f>
        <v>90</v>
      </c>
      <c r="J87" s="8">
        <f>ROUND(D87*'113級距'!$P$4*A87/30,0)</f>
        <v>30</v>
      </c>
      <c r="K87" s="2">
        <f>ROUND(C87*'113級距'!$P$6*0.2*A87/30,0)+ROUND(C87*'113級距'!$P$7*0.2*A87/30,0)</f>
        <v>266</v>
      </c>
      <c r="L87" s="26">
        <f>ROUND(F87*'113級距'!$P$9*0.3,0)</f>
        <v>426</v>
      </c>
      <c r="M87" s="12">
        <f>ROUND(C87*'113級距'!$P$6*0.7*A87/30,0)</f>
        <v>855</v>
      </c>
      <c r="N87" s="3">
        <f>ROUND(C87*'113級距'!$P$6*0.2*A87/30,0)</f>
        <v>244</v>
      </c>
      <c r="O87" s="46">
        <f>ROUND(C87*'113級距'!$P$6*0.2*A87/30*0.25,0)+ROUND(C87*'113級距'!$P$7*0.2*A87/30*0.25,0)</f>
        <v>67</v>
      </c>
      <c r="P87" s="46">
        <f t="shared" si="12"/>
        <v>107</v>
      </c>
      <c r="Q87" s="28">
        <f t="shared" si="13"/>
        <v>199</v>
      </c>
      <c r="R87" s="8">
        <f t="shared" si="14"/>
        <v>319</v>
      </c>
      <c r="S87" s="46">
        <f>ROUND(C87*'113級距'!$P$6*0.2*A87/30*0.5,0)+ROUND(C87*'113級距'!$P$7*0.2*A87/30*0.5,0)</f>
        <v>133</v>
      </c>
      <c r="T87" s="46">
        <f t="shared" si="15"/>
        <v>213</v>
      </c>
      <c r="U87" s="28">
        <f t="shared" si="16"/>
        <v>133</v>
      </c>
      <c r="V87" s="26">
        <f t="shared" si="17"/>
        <v>213</v>
      </c>
    </row>
    <row r="88" spans="1:22" ht="16.5">
      <c r="A88" s="16">
        <v>30</v>
      </c>
      <c r="B88" s="34"/>
      <c r="C88" s="46">
        <f>VLOOKUP(B88,'113級距'!A$10:C$37,3,TRUE)</f>
        <v>11100</v>
      </c>
      <c r="D88" s="46">
        <f>VLOOKUP(B88,'113級距'!$J$23:$L$47,3,TRUE)</f>
        <v>27470</v>
      </c>
      <c r="E88" s="46">
        <f>VLOOKUP(B88,'113級距'!D$3:F$64,3,TRUE)</f>
        <v>1500</v>
      </c>
      <c r="F88" s="47">
        <f>VLOOKUP(B88,'113級距'!G:I,3,TRUE)</f>
        <v>27470</v>
      </c>
      <c r="G88" s="2">
        <f>ROUND(C88*'113級距'!$P$6*0.7*A88/30,0)+ROUND(C88*'113級距'!$P$7*0.7*A88/30,0)</f>
        <v>933</v>
      </c>
      <c r="H88" s="140">
        <f>ROUND(F88*'113級距'!$P$9*0.6*'113級距'!$P$10,0)</f>
        <v>1329</v>
      </c>
      <c r="I88" s="28">
        <f>ROUND(E88*'113級距'!$P$2*A88/30,0)</f>
        <v>90</v>
      </c>
      <c r="J88" s="8">
        <f>ROUND(D88*'113級距'!$P$4*A88/30,0)</f>
        <v>30</v>
      </c>
      <c r="K88" s="2">
        <f>ROUND(C88*'113級距'!$P$6*0.2*A88/30,0)+ROUND(C88*'113級距'!$P$7*0.2*A88/30,0)</f>
        <v>266</v>
      </c>
      <c r="L88" s="26">
        <f>ROUND(F88*'113級距'!$P$9*0.3,0)</f>
        <v>426</v>
      </c>
      <c r="M88" s="12">
        <f>ROUND(C88*'113級距'!$P$6*0.7*A88/30,0)</f>
        <v>855</v>
      </c>
      <c r="N88" s="3">
        <f>ROUND(C88*'113級距'!$P$6*0.2*A88/30,0)</f>
        <v>244</v>
      </c>
      <c r="O88" s="46">
        <f>ROUND(C88*'113級距'!$P$6*0.2*A88/30*0.25,0)+ROUND(C88*'113級距'!$P$7*0.2*A88/30*0.25,0)</f>
        <v>67</v>
      </c>
      <c r="P88" s="46">
        <f t="shared" si="12"/>
        <v>107</v>
      </c>
      <c r="Q88" s="28">
        <f t="shared" si="13"/>
        <v>199</v>
      </c>
      <c r="R88" s="8">
        <f t="shared" si="14"/>
        <v>319</v>
      </c>
      <c r="S88" s="46">
        <f>ROUND(C88*'113級距'!$P$6*0.2*A88/30*0.5,0)+ROUND(C88*'113級距'!$P$7*0.2*A88/30*0.5,0)</f>
        <v>133</v>
      </c>
      <c r="T88" s="46">
        <f t="shared" si="15"/>
        <v>213</v>
      </c>
      <c r="U88" s="28">
        <f t="shared" si="16"/>
        <v>133</v>
      </c>
      <c r="V88" s="26">
        <f t="shared" si="17"/>
        <v>213</v>
      </c>
    </row>
    <row r="89" spans="1:22" ht="16.5">
      <c r="A89" s="16">
        <v>30</v>
      </c>
      <c r="B89" s="34"/>
      <c r="C89" s="46">
        <f>VLOOKUP(B89,'113級距'!A$10:C$37,3,TRUE)</f>
        <v>11100</v>
      </c>
      <c r="D89" s="46">
        <f>VLOOKUP(B89,'113級距'!$J$23:$L$47,3,TRUE)</f>
        <v>27470</v>
      </c>
      <c r="E89" s="46">
        <f>VLOOKUP(B89,'113級距'!D$3:F$64,3,TRUE)</f>
        <v>1500</v>
      </c>
      <c r="F89" s="47">
        <f>VLOOKUP(B89,'113級距'!G:I,3,TRUE)</f>
        <v>27470</v>
      </c>
      <c r="G89" s="2">
        <f>ROUND(C89*'113級距'!$P$6*0.7*A89/30,0)+ROUND(C89*'113級距'!$P$7*0.7*A89/30,0)</f>
        <v>933</v>
      </c>
      <c r="H89" s="140">
        <f>ROUND(F89*'113級距'!$P$9*0.6*'113級距'!$P$10,0)</f>
        <v>1329</v>
      </c>
      <c r="I89" s="28">
        <f>ROUND(E89*'113級距'!$P$2*A89/30,0)</f>
        <v>90</v>
      </c>
      <c r="J89" s="8">
        <f>ROUND(D89*'113級距'!$P$4*A89/30,0)</f>
        <v>30</v>
      </c>
      <c r="K89" s="2">
        <f>ROUND(C89*'113級距'!$P$6*0.2*A89/30,0)+ROUND(C89*'113級距'!$P$7*0.2*A89/30,0)</f>
        <v>266</v>
      </c>
      <c r="L89" s="26">
        <f>ROUND(F89*'113級距'!$P$9*0.3,0)</f>
        <v>426</v>
      </c>
      <c r="M89" s="12">
        <f>ROUND(C89*'113級距'!$P$6*0.7*A89/30,0)</f>
        <v>855</v>
      </c>
      <c r="N89" s="3">
        <f>ROUND(C89*'113級距'!$P$6*0.2*A89/30,0)</f>
        <v>244</v>
      </c>
      <c r="O89" s="46">
        <f>ROUND(C89*'113級距'!$P$6*0.2*A89/30*0.25,0)+ROUND(C89*'113級距'!$P$7*0.2*A89/30*0.25,0)</f>
        <v>67</v>
      </c>
      <c r="P89" s="46">
        <f t="shared" si="12"/>
        <v>107</v>
      </c>
      <c r="Q89" s="28">
        <f t="shared" si="13"/>
        <v>199</v>
      </c>
      <c r="R89" s="8">
        <f t="shared" si="14"/>
        <v>319</v>
      </c>
      <c r="S89" s="46">
        <f>ROUND(C89*'113級距'!$P$6*0.2*A89/30*0.5,0)+ROUND(C89*'113級距'!$P$7*0.2*A89/30*0.5,0)</f>
        <v>133</v>
      </c>
      <c r="T89" s="46">
        <f t="shared" si="15"/>
        <v>213</v>
      </c>
      <c r="U89" s="28">
        <f t="shared" si="16"/>
        <v>133</v>
      </c>
      <c r="V89" s="26">
        <f t="shared" si="17"/>
        <v>213</v>
      </c>
    </row>
    <row r="90" spans="1:22" ht="16.5">
      <c r="A90" s="16">
        <v>30</v>
      </c>
      <c r="B90" s="34"/>
      <c r="C90" s="46">
        <f>VLOOKUP(B90,'113級距'!A$10:C$37,3,TRUE)</f>
        <v>11100</v>
      </c>
      <c r="D90" s="46">
        <f>VLOOKUP(B90,'113級距'!$J$23:$L$47,3,TRUE)</f>
        <v>27470</v>
      </c>
      <c r="E90" s="46">
        <f>VLOOKUP(B90,'113級距'!D$3:F$64,3,TRUE)</f>
        <v>1500</v>
      </c>
      <c r="F90" s="47">
        <f>VLOOKUP(B90,'113級距'!G:I,3,TRUE)</f>
        <v>27470</v>
      </c>
      <c r="G90" s="2">
        <f>ROUND(C90*'113級距'!$P$6*0.7*A90/30,0)+ROUND(C90*'113級距'!$P$7*0.7*A90/30,0)</f>
        <v>933</v>
      </c>
      <c r="H90" s="140">
        <f>ROUND(F90*'113級距'!$P$9*0.6*'113級距'!$P$10,0)</f>
        <v>1329</v>
      </c>
      <c r="I90" s="28">
        <f>ROUND(E90*'113級距'!$P$2*A90/30,0)</f>
        <v>90</v>
      </c>
      <c r="J90" s="8">
        <f>ROUND(D90*'113級距'!$P$4*A90/30,0)</f>
        <v>30</v>
      </c>
      <c r="K90" s="2">
        <f>ROUND(C90*'113級距'!$P$6*0.2*A90/30,0)+ROUND(C90*'113級距'!$P$7*0.2*A90/30,0)</f>
        <v>266</v>
      </c>
      <c r="L90" s="26">
        <f>ROUND(F90*'113級距'!$P$9*0.3,0)</f>
        <v>426</v>
      </c>
      <c r="M90" s="12">
        <f>ROUND(C90*'113級距'!$P$6*0.7*A90/30,0)</f>
        <v>855</v>
      </c>
      <c r="N90" s="3">
        <f>ROUND(C90*'113級距'!$P$6*0.2*A90/30,0)</f>
        <v>244</v>
      </c>
      <c r="O90" s="46">
        <f>ROUND(C90*'113級距'!$P$6*0.2*A90/30*0.25,0)+ROUND(C90*'113級距'!$P$7*0.2*A90/30*0.25,0)</f>
        <v>67</v>
      </c>
      <c r="P90" s="46">
        <f t="shared" si="12"/>
        <v>107</v>
      </c>
      <c r="Q90" s="28">
        <f t="shared" si="13"/>
        <v>199</v>
      </c>
      <c r="R90" s="8">
        <f t="shared" si="14"/>
        <v>319</v>
      </c>
      <c r="S90" s="46">
        <f>ROUND(C90*'113級距'!$P$6*0.2*A90/30*0.5,0)+ROUND(C90*'113級距'!$P$7*0.2*A90/30*0.5,0)</f>
        <v>133</v>
      </c>
      <c r="T90" s="46">
        <f t="shared" si="15"/>
        <v>213</v>
      </c>
      <c r="U90" s="28">
        <f t="shared" si="16"/>
        <v>133</v>
      </c>
      <c r="V90" s="26">
        <f t="shared" si="17"/>
        <v>213</v>
      </c>
    </row>
    <row r="91" spans="1:22" ht="16.5">
      <c r="A91" s="16">
        <v>30</v>
      </c>
      <c r="B91" s="34"/>
      <c r="C91" s="46">
        <f>VLOOKUP(B91,'113級距'!A$10:C$37,3,TRUE)</f>
        <v>11100</v>
      </c>
      <c r="D91" s="46">
        <f>VLOOKUP(B91,'113級距'!$J$23:$L$47,3,TRUE)</f>
        <v>27470</v>
      </c>
      <c r="E91" s="46">
        <f>VLOOKUP(B91,'113級距'!D$3:F$64,3,TRUE)</f>
        <v>1500</v>
      </c>
      <c r="F91" s="47">
        <f>VLOOKUP(B91,'113級距'!G:I,3,TRUE)</f>
        <v>27470</v>
      </c>
      <c r="G91" s="2">
        <f>ROUND(C91*'113級距'!$P$6*0.7*A91/30,0)+ROUND(C91*'113級距'!$P$7*0.7*A91/30,0)</f>
        <v>933</v>
      </c>
      <c r="H91" s="140">
        <f>ROUND(F91*'113級距'!$P$9*0.6*'113級距'!$P$10,0)</f>
        <v>1329</v>
      </c>
      <c r="I91" s="28">
        <f>ROUND(E91*'113級距'!$P$2*A91/30,0)</f>
        <v>90</v>
      </c>
      <c r="J91" s="8">
        <f>ROUND(D91*'113級距'!$P$4*A91/30,0)</f>
        <v>30</v>
      </c>
      <c r="K91" s="2">
        <f>ROUND(C91*'113級距'!$P$6*0.2*A91/30,0)+ROUND(C91*'113級距'!$P$7*0.2*A91/30,0)</f>
        <v>266</v>
      </c>
      <c r="L91" s="26">
        <f>ROUND(F91*'113級距'!$P$9*0.3,0)</f>
        <v>426</v>
      </c>
      <c r="M91" s="12">
        <f>ROUND(C91*'113級距'!$P$6*0.7*A91/30,0)</f>
        <v>855</v>
      </c>
      <c r="N91" s="3">
        <f>ROUND(C91*'113級距'!$P$6*0.2*A91/30,0)</f>
        <v>244</v>
      </c>
      <c r="O91" s="46">
        <f>ROUND(C91*'113級距'!$P$6*0.2*A91/30*0.25,0)+ROUND(C91*'113級距'!$P$7*0.2*A91/30*0.25,0)</f>
        <v>67</v>
      </c>
      <c r="P91" s="46">
        <f t="shared" si="12"/>
        <v>107</v>
      </c>
      <c r="Q91" s="28">
        <f t="shared" si="13"/>
        <v>199</v>
      </c>
      <c r="R91" s="8">
        <f t="shared" si="14"/>
        <v>319</v>
      </c>
      <c r="S91" s="46">
        <f>ROUND(C91*'113級距'!$P$6*0.2*A91/30*0.5,0)+ROUND(C91*'113級距'!$P$7*0.2*A91/30*0.5,0)</f>
        <v>133</v>
      </c>
      <c r="T91" s="46">
        <f t="shared" si="15"/>
        <v>213</v>
      </c>
      <c r="U91" s="28">
        <f t="shared" si="16"/>
        <v>133</v>
      </c>
      <c r="V91" s="26">
        <f t="shared" si="17"/>
        <v>213</v>
      </c>
    </row>
    <row r="92" spans="1:22" ht="16.5">
      <c r="A92" s="16">
        <v>30</v>
      </c>
      <c r="B92" s="34"/>
      <c r="C92" s="46">
        <f>VLOOKUP(B92,'113級距'!A$10:C$37,3,TRUE)</f>
        <v>11100</v>
      </c>
      <c r="D92" s="46">
        <f>VLOOKUP(B92,'113級距'!$J$23:$L$47,3,TRUE)</f>
        <v>27470</v>
      </c>
      <c r="E92" s="46">
        <f>VLOOKUP(B92,'113級距'!D$3:F$64,3,TRUE)</f>
        <v>1500</v>
      </c>
      <c r="F92" s="47">
        <f>VLOOKUP(B92,'113級距'!G:I,3,TRUE)</f>
        <v>27470</v>
      </c>
      <c r="G92" s="2">
        <f>ROUND(C92*'113級距'!$P$6*0.7*A92/30,0)+ROUND(C92*'113級距'!$P$7*0.7*A92/30,0)</f>
        <v>933</v>
      </c>
      <c r="H92" s="140">
        <f>ROUND(F92*'113級距'!$P$9*0.6*'113級距'!$P$10,0)</f>
        <v>1329</v>
      </c>
      <c r="I92" s="28">
        <f>ROUND(E92*'113級距'!$P$2*A92/30,0)</f>
        <v>90</v>
      </c>
      <c r="J92" s="8">
        <f>ROUND(D92*'113級距'!$P$4*A92/30,0)</f>
        <v>30</v>
      </c>
      <c r="K92" s="2">
        <f>ROUND(C92*'113級距'!$P$6*0.2*A92/30,0)+ROUND(C92*'113級距'!$P$7*0.2*A92/30,0)</f>
        <v>266</v>
      </c>
      <c r="L92" s="26">
        <f>ROUND(F92*'113級距'!$P$9*0.3,0)</f>
        <v>426</v>
      </c>
      <c r="M92" s="12">
        <f>ROUND(C92*'113級距'!$P$6*0.7*A92/30,0)</f>
        <v>855</v>
      </c>
      <c r="N92" s="3">
        <f>ROUND(C92*'113級距'!$P$6*0.2*A92/30,0)</f>
        <v>244</v>
      </c>
      <c r="O92" s="46">
        <f>ROUND(C92*'113級距'!$P$6*0.2*A92/30*0.25,0)+ROUND(C92*'113級距'!$P$7*0.2*A92/30*0.25,0)</f>
        <v>67</v>
      </c>
      <c r="P92" s="46">
        <f t="shared" si="12"/>
        <v>107</v>
      </c>
      <c r="Q92" s="28">
        <f t="shared" si="13"/>
        <v>199</v>
      </c>
      <c r="R92" s="8">
        <f t="shared" si="14"/>
        <v>319</v>
      </c>
      <c r="S92" s="46">
        <f>ROUND(C92*'113級距'!$P$6*0.2*A92/30*0.5,0)+ROUND(C92*'113級距'!$P$7*0.2*A92/30*0.5,0)</f>
        <v>133</v>
      </c>
      <c r="T92" s="46">
        <f t="shared" si="15"/>
        <v>213</v>
      </c>
      <c r="U92" s="28">
        <f t="shared" si="16"/>
        <v>133</v>
      </c>
      <c r="V92" s="26">
        <f t="shared" si="17"/>
        <v>213</v>
      </c>
    </row>
    <row r="93" spans="1:22" ht="16.5">
      <c r="A93" s="16">
        <v>30</v>
      </c>
      <c r="B93" s="34"/>
      <c r="C93" s="46">
        <f>VLOOKUP(B93,'113級距'!A$10:C$37,3,TRUE)</f>
        <v>11100</v>
      </c>
      <c r="D93" s="46">
        <f>VLOOKUP(B93,'113級距'!$J$23:$L$47,3,TRUE)</f>
        <v>27470</v>
      </c>
      <c r="E93" s="46">
        <f>VLOOKUP(B93,'113級距'!D$3:F$64,3,TRUE)</f>
        <v>1500</v>
      </c>
      <c r="F93" s="47">
        <f>VLOOKUP(B93,'113級距'!G:I,3,TRUE)</f>
        <v>27470</v>
      </c>
      <c r="G93" s="2">
        <f>ROUND(C93*'113級距'!$P$6*0.7*A93/30,0)+ROUND(C93*'113級距'!$P$7*0.7*A93/30,0)</f>
        <v>933</v>
      </c>
      <c r="H93" s="140">
        <f>ROUND(F93*'113級距'!$P$9*0.6*'113級距'!$P$10,0)</f>
        <v>1329</v>
      </c>
      <c r="I93" s="28">
        <f>ROUND(E93*'113級距'!$P$2*A93/30,0)</f>
        <v>90</v>
      </c>
      <c r="J93" s="8">
        <f>ROUND(D93*'113級距'!$P$4*A93/30,0)</f>
        <v>30</v>
      </c>
      <c r="K93" s="2">
        <f>ROUND(C93*'113級距'!$P$6*0.2*A93/30,0)+ROUND(C93*'113級距'!$P$7*0.2*A93/30,0)</f>
        <v>266</v>
      </c>
      <c r="L93" s="26">
        <f>ROUND(F93*'113級距'!$P$9*0.3,0)</f>
        <v>426</v>
      </c>
      <c r="M93" s="12">
        <f>ROUND(C93*'113級距'!$P$6*0.7*A93/30,0)</f>
        <v>855</v>
      </c>
      <c r="N93" s="3">
        <f>ROUND(C93*'113級距'!$P$6*0.2*A93/30,0)</f>
        <v>244</v>
      </c>
      <c r="O93" s="46">
        <f>ROUND(C93*'113級距'!$P$6*0.2*A93/30*0.25,0)+ROUND(C93*'113級距'!$P$7*0.2*A93/30*0.25,0)</f>
        <v>67</v>
      </c>
      <c r="P93" s="46">
        <f t="shared" si="12"/>
        <v>107</v>
      </c>
      <c r="Q93" s="28">
        <f t="shared" si="13"/>
        <v>199</v>
      </c>
      <c r="R93" s="8">
        <f t="shared" si="14"/>
        <v>319</v>
      </c>
      <c r="S93" s="46">
        <f>ROUND(C93*'113級距'!$P$6*0.2*A93/30*0.5,0)+ROUND(C93*'113級距'!$P$7*0.2*A93/30*0.5,0)</f>
        <v>133</v>
      </c>
      <c r="T93" s="46">
        <f t="shared" si="15"/>
        <v>213</v>
      </c>
      <c r="U93" s="28">
        <f t="shared" si="16"/>
        <v>133</v>
      </c>
      <c r="V93" s="26">
        <f t="shared" si="17"/>
        <v>213</v>
      </c>
    </row>
    <row r="94" spans="1:22" ht="16.5">
      <c r="A94" s="16">
        <v>30</v>
      </c>
      <c r="B94" s="50"/>
      <c r="C94" s="46">
        <f>VLOOKUP(B94,'113級距'!A$10:C$37,3,TRUE)</f>
        <v>11100</v>
      </c>
      <c r="D94" s="46">
        <f>VLOOKUP(B94,'113級距'!$J$23:$L$47,3,TRUE)</f>
        <v>27470</v>
      </c>
      <c r="E94" s="46">
        <f>VLOOKUP(B94,'113級距'!D$3:F$64,3,TRUE)</f>
        <v>1500</v>
      </c>
      <c r="F94" s="47">
        <f>VLOOKUP(B94,'113級距'!G:I,3,TRUE)</f>
        <v>27470</v>
      </c>
      <c r="G94" s="2">
        <f>ROUND(C94*'113級距'!$P$6*0.7*A94/30,0)+ROUND(C94*'113級距'!$P$7*0.7*A94/30,0)</f>
        <v>933</v>
      </c>
      <c r="H94" s="140">
        <f>ROUND(F94*'113級距'!$P$9*0.6*'113級距'!$P$10,0)</f>
        <v>1329</v>
      </c>
      <c r="I94" s="28">
        <f>ROUND(E94*'113級距'!$P$2*A94/30,0)</f>
        <v>90</v>
      </c>
      <c r="J94" s="8">
        <f>ROUND(D94*'113級距'!$P$4*A94/30,0)</f>
        <v>30</v>
      </c>
      <c r="K94" s="2">
        <f>ROUND(C94*'113級距'!$P$6*0.2*A94/30,0)+ROUND(C94*'113級距'!$P$7*0.2*A94/30,0)</f>
        <v>266</v>
      </c>
      <c r="L94" s="26">
        <f>ROUND(F94*'113級距'!$P$9*0.3,0)</f>
        <v>426</v>
      </c>
      <c r="M94" s="12">
        <f>ROUND(C94*'113級距'!$P$6*0.7*A94/30,0)</f>
        <v>855</v>
      </c>
      <c r="N94" s="3">
        <f>ROUND(C94*'113級距'!$P$6*0.2*A94/30,0)</f>
        <v>244</v>
      </c>
      <c r="O94" s="46">
        <f>ROUND(C94*'113級距'!$P$6*0.2*A94/30*0.25,0)+ROUND(C94*'113級距'!$P$7*0.2*A94/30*0.25,0)</f>
        <v>67</v>
      </c>
      <c r="P94" s="46">
        <f t="shared" si="12"/>
        <v>107</v>
      </c>
      <c r="Q94" s="28">
        <f t="shared" si="13"/>
        <v>199</v>
      </c>
      <c r="R94" s="8">
        <f t="shared" si="14"/>
        <v>319</v>
      </c>
      <c r="S94" s="46">
        <f>ROUND(C94*'113級距'!$P$6*0.2*A94/30*0.5,0)+ROUND(C94*'113級距'!$P$7*0.2*A94/30*0.5,0)</f>
        <v>133</v>
      </c>
      <c r="T94" s="46">
        <f t="shared" si="15"/>
        <v>213</v>
      </c>
      <c r="U94" s="28">
        <f t="shared" si="16"/>
        <v>133</v>
      </c>
      <c r="V94" s="26">
        <f t="shared" si="17"/>
        <v>213</v>
      </c>
    </row>
    <row r="95" spans="1:22" ht="16.5">
      <c r="A95" s="16">
        <v>30</v>
      </c>
      <c r="B95" s="50"/>
      <c r="C95" s="46">
        <f>VLOOKUP(B95,'113級距'!A$10:C$37,3,TRUE)</f>
        <v>11100</v>
      </c>
      <c r="D95" s="46">
        <f>VLOOKUP(B95,'113級距'!$J$23:$L$47,3,TRUE)</f>
        <v>27470</v>
      </c>
      <c r="E95" s="46">
        <f>VLOOKUP(B95,'113級距'!D$3:F$64,3,TRUE)</f>
        <v>1500</v>
      </c>
      <c r="F95" s="47">
        <f>VLOOKUP(B95,'113級距'!G:I,3,TRUE)</f>
        <v>27470</v>
      </c>
      <c r="G95" s="2">
        <f>ROUND(C95*'113級距'!$P$6*0.7*A95/30,0)+ROUND(C95*'113級距'!$P$7*0.7*A95/30,0)</f>
        <v>933</v>
      </c>
      <c r="H95" s="140">
        <f>ROUND(F95*'113級距'!$P$9*0.6*'113級距'!$P$10,0)</f>
        <v>1329</v>
      </c>
      <c r="I95" s="28">
        <f>ROUND(E95*'113級距'!$P$2*A95/30,0)</f>
        <v>90</v>
      </c>
      <c r="J95" s="8">
        <f>ROUND(D95*'113級距'!$P$4*A95/30,0)</f>
        <v>30</v>
      </c>
      <c r="K95" s="2">
        <f>ROUND(C95*'113級距'!$P$6*0.2*A95/30,0)+ROUND(C95*'113級距'!$P$7*0.2*A95/30,0)</f>
        <v>266</v>
      </c>
      <c r="L95" s="26">
        <f>ROUND(F95*'113級距'!$P$9*0.3,0)</f>
        <v>426</v>
      </c>
      <c r="M95" s="12">
        <f>ROUND(C95*'113級距'!$P$6*0.7*A95/30,0)</f>
        <v>855</v>
      </c>
      <c r="N95" s="3">
        <f>ROUND(C95*'113級距'!$P$6*0.2*A95/30,0)</f>
        <v>244</v>
      </c>
      <c r="O95" s="46">
        <f>ROUND(C95*'113級距'!$P$6*0.2*A95/30*0.25,0)+ROUND(C95*'113級距'!$P$7*0.2*A95/30*0.25,0)</f>
        <v>67</v>
      </c>
      <c r="P95" s="46">
        <f t="shared" si="12"/>
        <v>107</v>
      </c>
      <c r="Q95" s="28">
        <f t="shared" si="13"/>
        <v>199</v>
      </c>
      <c r="R95" s="8">
        <f t="shared" si="14"/>
        <v>319</v>
      </c>
      <c r="S95" s="46">
        <f>ROUND(C95*'113級距'!$P$6*0.2*A95/30*0.5,0)+ROUND(C95*'113級距'!$P$7*0.2*A95/30*0.5,0)</f>
        <v>133</v>
      </c>
      <c r="T95" s="46">
        <f t="shared" si="15"/>
        <v>213</v>
      </c>
      <c r="U95" s="28">
        <f t="shared" si="16"/>
        <v>133</v>
      </c>
      <c r="V95" s="26">
        <f t="shared" si="17"/>
        <v>213</v>
      </c>
    </row>
    <row r="96" spans="1:22" ht="16.5">
      <c r="A96" s="16">
        <v>30</v>
      </c>
      <c r="B96" s="50"/>
      <c r="C96" s="46">
        <f>VLOOKUP(B96,'113級距'!A$10:C$37,3,TRUE)</f>
        <v>11100</v>
      </c>
      <c r="D96" s="46">
        <f>VLOOKUP(B96,'113級距'!$J$23:$L$47,3,TRUE)</f>
        <v>27470</v>
      </c>
      <c r="E96" s="46">
        <f>VLOOKUP(B96,'113級距'!D$3:F$64,3,TRUE)</f>
        <v>1500</v>
      </c>
      <c r="F96" s="47">
        <f>VLOOKUP(B96,'113級距'!G:I,3,TRUE)</f>
        <v>27470</v>
      </c>
      <c r="G96" s="2">
        <f>ROUND(C96*'113級距'!$P$6*0.7*A96/30,0)+ROUND(C96*'113級距'!$P$7*0.7*A96/30,0)</f>
        <v>933</v>
      </c>
      <c r="H96" s="140">
        <f>ROUND(F96*'113級距'!$P$9*0.6*'113級距'!$P$10,0)</f>
        <v>1329</v>
      </c>
      <c r="I96" s="28">
        <f>ROUND(E96*'113級距'!$P$2*A96/30,0)</f>
        <v>90</v>
      </c>
      <c r="J96" s="8">
        <f>ROUND(D96*'113級距'!$P$4*A96/30,0)</f>
        <v>30</v>
      </c>
      <c r="K96" s="2">
        <f>ROUND(C96*'113級距'!$P$6*0.2*A96/30,0)+ROUND(C96*'113級距'!$P$7*0.2*A96/30,0)</f>
        <v>266</v>
      </c>
      <c r="L96" s="26">
        <f>ROUND(F96*'113級距'!$P$9*0.3,0)</f>
        <v>426</v>
      </c>
      <c r="M96" s="12">
        <f>ROUND(C96*'113級距'!$P$6*0.7*A96/30,0)</f>
        <v>855</v>
      </c>
      <c r="N96" s="3">
        <f>ROUND(C96*'113級距'!$P$6*0.2*A96/30,0)</f>
        <v>244</v>
      </c>
      <c r="O96" s="46">
        <f>ROUND(C96*'113級距'!$P$6*0.2*A96/30*0.25,0)+ROUND(C96*'113級距'!$P$7*0.2*A96/30*0.25,0)</f>
        <v>67</v>
      </c>
      <c r="P96" s="46">
        <f t="shared" si="12"/>
        <v>107</v>
      </c>
      <c r="Q96" s="28">
        <f t="shared" si="13"/>
        <v>199</v>
      </c>
      <c r="R96" s="8">
        <f t="shared" si="14"/>
        <v>319</v>
      </c>
      <c r="S96" s="46">
        <f>ROUND(C96*'113級距'!$P$6*0.2*A96/30*0.5,0)+ROUND(C96*'113級距'!$P$7*0.2*A96/30*0.5,0)</f>
        <v>133</v>
      </c>
      <c r="T96" s="46">
        <f t="shared" si="15"/>
        <v>213</v>
      </c>
      <c r="U96" s="28">
        <f t="shared" si="16"/>
        <v>133</v>
      </c>
      <c r="V96" s="26">
        <f t="shared" si="17"/>
        <v>213</v>
      </c>
    </row>
    <row r="97" spans="1:22" ht="16.5">
      <c r="A97" s="16">
        <v>30</v>
      </c>
      <c r="B97" s="50"/>
      <c r="C97" s="46">
        <f>VLOOKUP(B97,'113級距'!A$10:C$37,3,TRUE)</f>
        <v>11100</v>
      </c>
      <c r="D97" s="46">
        <f>VLOOKUP(B97,'113級距'!$J$23:$L$47,3,TRUE)</f>
        <v>27470</v>
      </c>
      <c r="E97" s="46">
        <f>VLOOKUP(B97,'113級距'!D$3:F$64,3,TRUE)</f>
        <v>1500</v>
      </c>
      <c r="F97" s="47">
        <f>VLOOKUP(B97,'113級距'!G:I,3,TRUE)</f>
        <v>27470</v>
      </c>
      <c r="G97" s="2">
        <f>ROUND(C97*'113級距'!$P$6*0.7*A97/30,0)+ROUND(C97*'113級距'!$P$7*0.7*A97/30,0)</f>
        <v>933</v>
      </c>
      <c r="H97" s="140">
        <f>ROUND(F97*'113級距'!$P$9*0.6*'113級距'!$P$10,0)</f>
        <v>1329</v>
      </c>
      <c r="I97" s="28">
        <f>ROUND(E97*'113級距'!$P$2*A97/30,0)</f>
        <v>90</v>
      </c>
      <c r="J97" s="8">
        <f>ROUND(D97*'113級距'!$P$4*A97/30,0)</f>
        <v>30</v>
      </c>
      <c r="K97" s="2">
        <f>ROUND(C97*'113級距'!$P$6*0.2*A97/30,0)+ROUND(C97*'113級距'!$P$7*0.2*A97/30,0)</f>
        <v>266</v>
      </c>
      <c r="L97" s="26">
        <f>ROUND(F97*'113級距'!$P$9*0.3,0)</f>
        <v>426</v>
      </c>
      <c r="M97" s="12">
        <f>ROUND(C97*'113級距'!$P$6*0.7*A97/30,0)</f>
        <v>855</v>
      </c>
      <c r="N97" s="3">
        <f>ROUND(C97*'113級距'!$P$6*0.2*A97/30,0)</f>
        <v>244</v>
      </c>
      <c r="O97" s="46">
        <f>ROUND(C97*'113級距'!$P$6*0.2*A97/30*0.25,0)+ROUND(C97*'113級距'!$P$7*0.2*A97/30*0.25,0)</f>
        <v>67</v>
      </c>
      <c r="P97" s="46">
        <f t="shared" si="12"/>
        <v>107</v>
      </c>
      <c r="Q97" s="28">
        <f t="shared" si="13"/>
        <v>199</v>
      </c>
      <c r="R97" s="8">
        <f t="shared" si="14"/>
        <v>319</v>
      </c>
      <c r="S97" s="46">
        <f>ROUND(C97*'113級距'!$P$6*0.2*A97/30*0.5,0)+ROUND(C97*'113級距'!$P$7*0.2*A97/30*0.5,0)</f>
        <v>133</v>
      </c>
      <c r="T97" s="46">
        <f t="shared" si="15"/>
        <v>213</v>
      </c>
      <c r="U97" s="28">
        <f t="shared" si="16"/>
        <v>133</v>
      </c>
      <c r="V97" s="26">
        <f t="shared" si="17"/>
        <v>213</v>
      </c>
    </row>
    <row r="98" spans="1:22" ht="16.5">
      <c r="A98" s="16">
        <v>30</v>
      </c>
      <c r="B98" s="50"/>
      <c r="C98" s="46">
        <f>VLOOKUP(B98,'113級距'!A$10:C$37,3,TRUE)</f>
        <v>11100</v>
      </c>
      <c r="D98" s="46">
        <f>VLOOKUP(B98,'113級距'!$J$23:$L$47,3,TRUE)</f>
        <v>27470</v>
      </c>
      <c r="E98" s="46">
        <f>VLOOKUP(B98,'113級距'!D$3:F$64,3,TRUE)</f>
        <v>1500</v>
      </c>
      <c r="F98" s="47">
        <f>VLOOKUP(B98,'113級距'!G:I,3,TRUE)</f>
        <v>27470</v>
      </c>
      <c r="G98" s="2">
        <f>ROUND(C98*'113級距'!$P$6*0.7*A98/30,0)+ROUND(C98*'113級距'!$P$7*0.7*A98/30,0)</f>
        <v>933</v>
      </c>
      <c r="H98" s="140">
        <f>ROUND(F98*'113級距'!$P$9*0.6*'113級距'!$P$10,0)</f>
        <v>1329</v>
      </c>
      <c r="I98" s="28">
        <f>ROUND(E98*'113級距'!$P$2*A98/30,0)</f>
        <v>90</v>
      </c>
      <c r="J98" s="8">
        <f>ROUND(D98*'113級距'!$P$4*A98/30,0)</f>
        <v>30</v>
      </c>
      <c r="K98" s="2">
        <f>ROUND(C98*'113級距'!$P$6*0.2*A98/30,0)+ROUND(C98*'113級距'!$P$7*0.2*A98/30,0)</f>
        <v>266</v>
      </c>
      <c r="L98" s="26">
        <f>ROUND(F98*'113級距'!$P$9*0.3,0)</f>
        <v>426</v>
      </c>
      <c r="M98" s="12">
        <f>ROUND(C98*'113級距'!$P$6*0.7*A98/30,0)</f>
        <v>855</v>
      </c>
      <c r="N98" s="3">
        <f>ROUND(C98*'113級距'!$P$6*0.2*A98/30,0)</f>
        <v>244</v>
      </c>
      <c r="O98" s="46">
        <f>ROUND(C98*'113級距'!$P$6*0.2*A98/30*0.25,0)+ROUND(C98*'113級距'!$P$7*0.2*A98/30*0.25,0)</f>
        <v>67</v>
      </c>
      <c r="P98" s="46">
        <f t="shared" si="12"/>
        <v>107</v>
      </c>
      <c r="Q98" s="28">
        <f t="shared" si="13"/>
        <v>199</v>
      </c>
      <c r="R98" s="8">
        <f t="shared" si="14"/>
        <v>319</v>
      </c>
      <c r="S98" s="46">
        <f>ROUND(C98*'113級距'!$P$6*0.2*A98/30*0.5,0)+ROUND(C98*'113級距'!$P$7*0.2*A98/30*0.5,0)</f>
        <v>133</v>
      </c>
      <c r="T98" s="46">
        <f t="shared" si="15"/>
        <v>213</v>
      </c>
      <c r="U98" s="28">
        <f t="shared" si="16"/>
        <v>133</v>
      </c>
      <c r="V98" s="26">
        <f t="shared" si="17"/>
        <v>213</v>
      </c>
    </row>
    <row r="99" spans="1:22" ht="16.5">
      <c r="A99" s="16">
        <v>30</v>
      </c>
      <c r="B99" s="50"/>
      <c r="C99" s="46">
        <f>VLOOKUP(B99,'113級距'!A$10:C$37,3,TRUE)</f>
        <v>11100</v>
      </c>
      <c r="D99" s="46">
        <f>VLOOKUP(B99,'113級距'!$J$23:$L$47,3,TRUE)</f>
        <v>27470</v>
      </c>
      <c r="E99" s="46">
        <f>VLOOKUP(B99,'113級距'!D$3:F$64,3,TRUE)</f>
        <v>1500</v>
      </c>
      <c r="F99" s="47">
        <f>VLOOKUP(B99,'113級距'!G:I,3,TRUE)</f>
        <v>27470</v>
      </c>
      <c r="G99" s="2">
        <f>ROUND(C99*'113級距'!$P$6*0.7*A99/30,0)+ROUND(C99*'113級距'!$P$7*0.7*A99/30,0)</f>
        <v>933</v>
      </c>
      <c r="H99" s="140">
        <f>ROUND(F99*'113級距'!$P$9*0.6*'113級距'!$P$10,0)</f>
        <v>1329</v>
      </c>
      <c r="I99" s="28">
        <f>ROUND(E99*'113級距'!$P$2*A99/30,0)</f>
        <v>90</v>
      </c>
      <c r="J99" s="8">
        <f>ROUND(D99*'113級距'!$P$4*A99/30,0)</f>
        <v>30</v>
      </c>
      <c r="K99" s="2">
        <f>ROUND(C99*'113級距'!$P$6*0.2*A99/30,0)+ROUND(C99*'113級距'!$P$7*0.2*A99/30,0)</f>
        <v>266</v>
      </c>
      <c r="L99" s="26">
        <f>ROUND(F99*'113級距'!$P$9*0.3,0)</f>
        <v>426</v>
      </c>
      <c r="M99" s="12">
        <f>ROUND(C99*'113級距'!$P$6*0.7*A99/30,0)</f>
        <v>855</v>
      </c>
      <c r="N99" s="3">
        <f>ROUND(C99*'113級距'!$P$6*0.2*A99/30,0)</f>
        <v>244</v>
      </c>
      <c r="O99" s="46">
        <f>ROUND(C99*'113級距'!$P$6*0.2*A99/30*0.25,0)+ROUND(C99*'113級距'!$P$7*0.2*A99/30*0.25,0)</f>
        <v>67</v>
      </c>
      <c r="P99" s="46">
        <f t="shared" si="12"/>
        <v>107</v>
      </c>
      <c r="Q99" s="28">
        <f t="shared" si="13"/>
        <v>199</v>
      </c>
      <c r="R99" s="8">
        <f t="shared" si="14"/>
        <v>319</v>
      </c>
      <c r="S99" s="46">
        <f>ROUND(C99*'113級距'!$P$6*0.2*A99/30*0.5,0)+ROUND(C99*'113級距'!$P$7*0.2*A99/30*0.5,0)</f>
        <v>133</v>
      </c>
      <c r="T99" s="46">
        <f t="shared" si="15"/>
        <v>213</v>
      </c>
      <c r="U99" s="28">
        <f t="shared" si="16"/>
        <v>133</v>
      </c>
      <c r="V99" s="26">
        <f t="shared" si="17"/>
        <v>213</v>
      </c>
    </row>
    <row r="100" spans="1:22" ht="16.5">
      <c r="A100" s="16">
        <v>30</v>
      </c>
      <c r="B100" s="50"/>
      <c r="C100" s="46">
        <f>VLOOKUP(B100,'113級距'!A$10:C$37,3,TRUE)</f>
        <v>11100</v>
      </c>
      <c r="D100" s="46">
        <f>VLOOKUP(B100,'113級距'!$J$23:$L$47,3,TRUE)</f>
        <v>27470</v>
      </c>
      <c r="E100" s="46">
        <f>VLOOKUP(B100,'113級距'!D$3:F$64,3,TRUE)</f>
        <v>1500</v>
      </c>
      <c r="F100" s="47">
        <f>VLOOKUP(B100,'113級距'!G:I,3,TRUE)</f>
        <v>27470</v>
      </c>
      <c r="G100" s="2">
        <f>ROUND(C100*'113級距'!$P$6*0.7*A100/30,0)+ROUND(C100*'113級距'!$P$7*0.7*A100/30,0)</f>
        <v>933</v>
      </c>
      <c r="H100" s="140">
        <f>ROUND(F100*'113級距'!$P$9*0.6*'113級距'!$P$10,0)</f>
        <v>1329</v>
      </c>
      <c r="I100" s="28">
        <f>ROUND(E100*'113級距'!$P$2*A100/30,0)</f>
        <v>90</v>
      </c>
      <c r="J100" s="8">
        <f>ROUND(D100*'113級距'!$P$4*A100/30,0)</f>
        <v>30</v>
      </c>
      <c r="K100" s="2">
        <f>ROUND(C100*'113級距'!$P$6*0.2*A100/30,0)+ROUND(C100*'113級距'!$P$7*0.2*A100/30,0)</f>
        <v>266</v>
      </c>
      <c r="L100" s="26">
        <f>ROUND(F100*'113級距'!$P$9*0.3,0)</f>
        <v>426</v>
      </c>
      <c r="M100" s="12">
        <f>ROUND(C100*'113級距'!$P$6*0.7*A100/30,0)</f>
        <v>855</v>
      </c>
      <c r="N100" s="3">
        <f>ROUND(C100*'113級距'!$P$6*0.2*A100/30,0)</f>
        <v>244</v>
      </c>
      <c r="O100" s="46">
        <f>ROUND(C100*'113級距'!$P$6*0.2*A100/30*0.25,0)+ROUND(C100*'113級距'!$P$7*0.2*A100/30*0.25,0)</f>
        <v>67</v>
      </c>
      <c r="P100" s="46">
        <f t="shared" si="12"/>
        <v>107</v>
      </c>
      <c r="Q100" s="28">
        <f t="shared" si="13"/>
        <v>199</v>
      </c>
      <c r="R100" s="8">
        <f t="shared" si="14"/>
        <v>319</v>
      </c>
      <c r="S100" s="46">
        <f>ROUND(C100*'113級距'!$P$6*0.2*A100/30*0.5,0)+ROUND(C100*'113級距'!$P$7*0.2*A100/30*0.5,0)</f>
        <v>133</v>
      </c>
      <c r="T100" s="46">
        <f t="shared" si="15"/>
        <v>213</v>
      </c>
      <c r="U100" s="28">
        <f t="shared" si="16"/>
        <v>133</v>
      </c>
      <c r="V100" s="26">
        <f t="shared" si="17"/>
        <v>213</v>
      </c>
    </row>
    <row r="101" spans="1:22" ht="16.5">
      <c r="A101" s="16">
        <v>30</v>
      </c>
      <c r="B101" s="50"/>
      <c r="C101" s="46">
        <f>VLOOKUP(B101,'113級距'!A$10:C$37,3,TRUE)</f>
        <v>11100</v>
      </c>
      <c r="D101" s="46">
        <f>VLOOKUP(B101,'113級距'!$J$23:$L$47,3,TRUE)</f>
        <v>27470</v>
      </c>
      <c r="E101" s="46">
        <f>VLOOKUP(B101,'113級距'!D$3:F$64,3,TRUE)</f>
        <v>1500</v>
      </c>
      <c r="F101" s="47">
        <f>VLOOKUP(B101,'113級距'!G:I,3,TRUE)</f>
        <v>27470</v>
      </c>
      <c r="G101" s="2">
        <f>ROUND(C101*'113級距'!$P$6*0.7*A101/30,0)+ROUND(C101*'113級距'!$P$7*0.7*A101/30,0)</f>
        <v>933</v>
      </c>
      <c r="H101" s="140">
        <f>ROUND(F101*'113級距'!$P$9*0.6*'113級距'!$P$10,0)</f>
        <v>1329</v>
      </c>
      <c r="I101" s="28">
        <f>ROUND(E101*'113級距'!$P$2*A101/30,0)</f>
        <v>90</v>
      </c>
      <c r="J101" s="8">
        <f>ROUND(D101*'113級距'!$P$4*A101/30,0)</f>
        <v>30</v>
      </c>
      <c r="K101" s="2">
        <f>ROUND(C101*'113級距'!$P$6*0.2*A101/30,0)+ROUND(C101*'113級距'!$P$7*0.2*A101/30,0)</f>
        <v>266</v>
      </c>
      <c r="L101" s="26">
        <f>ROUND(F101*'113級距'!$P$9*0.3,0)</f>
        <v>426</v>
      </c>
      <c r="M101" s="12">
        <f>ROUND(C101*'113級距'!$P$6*0.7*A101/30,0)</f>
        <v>855</v>
      </c>
      <c r="N101" s="3">
        <f>ROUND(C101*'113級距'!$P$6*0.2*A101/30,0)</f>
        <v>244</v>
      </c>
      <c r="O101" s="46">
        <f>ROUND(C101*'113級距'!$P$6*0.2*A101/30*0.25,0)+ROUND(C101*'113級距'!$P$7*0.2*A101/30*0.25,0)</f>
        <v>67</v>
      </c>
      <c r="P101" s="46">
        <f t="shared" si="12"/>
        <v>107</v>
      </c>
      <c r="Q101" s="28">
        <f t="shared" si="13"/>
        <v>199</v>
      </c>
      <c r="R101" s="8">
        <f t="shared" si="14"/>
        <v>319</v>
      </c>
      <c r="S101" s="46">
        <f>ROUND(C101*'113級距'!$P$6*0.2*A101/30*0.5,0)+ROUND(C101*'113級距'!$P$7*0.2*A101/30*0.5,0)</f>
        <v>133</v>
      </c>
      <c r="T101" s="46">
        <f t="shared" si="15"/>
        <v>213</v>
      </c>
      <c r="U101" s="28">
        <f t="shared" si="16"/>
        <v>133</v>
      </c>
      <c r="V101" s="26">
        <f t="shared" si="17"/>
        <v>213</v>
      </c>
    </row>
    <row r="102" spans="1:22" ht="16.5">
      <c r="A102" s="16">
        <v>30</v>
      </c>
      <c r="B102" s="50"/>
      <c r="C102" s="46">
        <f>VLOOKUP(B102,'113級距'!A$10:C$37,3,TRUE)</f>
        <v>11100</v>
      </c>
      <c r="D102" s="46">
        <f>VLOOKUP(B102,'113級距'!$J$23:$L$47,3,TRUE)</f>
        <v>27470</v>
      </c>
      <c r="E102" s="46">
        <f>VLOOKUP(B102,'113級距'!D$3:F$64,3,TRUE)</f>
        <v>1500</v>
      </c>
      <c r="F102" s="47">
        <f>VLOOKUP(B102,'113級距'!G:I,3,TRUE)</f>
        <v>27470</v>
      </c>
      <c r="G102" s="2">
        <f>ROUND(C102*'113級距'!$P$6*0.7*A102/30,0)+ROUND(C102*'113級距'!$P$7*0.7*A102/30,0)</f>
        <v>933</v>
      </c>
      <c r="H102" s="140">
        <f>ROUND(F102*'113級距'!$P$9*0.6*'113級距'!$P$10,0)</f>
        <v>1329</v>
      </c>
      <c r="I102" s="28">
        <f>ROUND(E102*'113級距'!$P$2*A102/30,0)</f>
        <v>90</v>
      </c>
      <c r="J102" s="8">
        <f>ROUND(D102*'113級距'!$P$4*A102/30,0)</f>
        <v>30</v>
      </c>
      <c r="K102" s="2">
        <f>ROUND(C102*'113級距'!$P$6*0.2*A102/30,0)+ROUND(C102*'113級距'!$P$7*0.2*A102/30,0)</f>
        <v>266</v>
      </c>
      <c r="L102" s="26">
        <f>ROUND(F102*'113級距'!$P$9*0.3,0)</f>
        <v>426</v>
      </c>
      <c r="M102" s="12">
        <f>ROUND(C102*'113級距'!$P$6*0.7*A102/30,0)</f>
        <v>855</v>
      </c>
      <c r="N102" s="3">
        <f>ROUND(C102*'113級距'!$P$6*0.2*A102/30,0)</f>
        <v>244</v>
      </c>
      <c r="O102" s="46">
        <f>ROUND(C102*'113級距'!$P$6*0.2*A102/30*0.25,0)+ROUND(C102*'113級距'!$P$7*0.2*A102/30*0.25,0)</f>
        <v>67</v>
      </c>
      <c r="P102" s="46">
        <f t="shared" si="12"/>
        <v>107</v>
      </c>
      <c r="Q102" s="28">
        <f t="shared" si="13"/>
        <v>199</v>
      </c>
      <c r="R102" s="8">
        <f t="shared" si="14"/>
        <v>319</v>
      </c>
      <c r="S102" s="46">
        <f>ROUND(C102*'113級距'!$P$6*0.2*A102/30*0.5,0)+ROUND(C102*'113級距'!$P$7*0.2*A102/30*0.5,0)</f>
        <v>133</v>
      </c>
      <c r="T102" s="46">
        <f t="shared" si="15"/>
        <v>213</v>
      </c>
      <c r="U102" s="28">
        <f t="shared" si="16"/>
        <v>133</v>
      </c>
      <c r="V102" s="26">
        <f t="shared" si="17"/>
        <v>213</v>
      </c>
    </row>
    <row r="103" spans="1:22" ht="16.5">
      <c r="A103" s="16">
        <v>30</v>
      </c>
      <c r="B103" s="50"/>
      <c r="C103" s="46">
        <f>VLOOKUP(B103,'113級距'!A$10:C$37,3,TRUE)</f>
        <v>11100</v>
      </c>
      <c r="D103" s="46">
        <f>VLOOKUP(B103,'113級距'!$J$23:$L$47,3,TRUE)</f>
        <v>27470</v>
      </c>
      <c r="E103" s="46">
        <f>VLOOKUP(B103,'113級距'!D$3:F$64,3,TRUE)</f>
        <v>1500</v>
      </c>
      <c r="F103" s="47">
        <f>VLOOKUP(B103,'113級距'!G:I,3,TRUE)</f>
        <v>27470</v>
      </c>
      <c r="G103" s="2">
        <f>ROUND(C103*'113級距'!$P$6*0.7*A103/30,0)+ROUND(C103*'113級距'!$P$7*0.7*A103/30,0)</f>
        <v>933</v>
      </c>
      <c r="H103" s="140">
        <f>ROUND(F103*'113級距'!$P$9*0.6*'113級距'!$P$10,0)</f>
        <v>1329</v>
      </c>
      <c r="I103" s="28">
        <f>ROUND(E103*'113級距'!$P$2*A103/30,0)</f>
        <v>90</v>
      </c>
      <c r="J103" s="8">
        <f>ROUND(D103*'113級距'!$P$4*A103/30,0)</f>
        <v>30</v>
      </c>
      <c r="K103" s="2">
        <f>ROUND(C103*'113級距'!$P$6*0.2*A103/30,0)+ROUND(C103*'113級距'!$P$7*0.2*A103/30,0)</f>
        <v>266</v>
      </c>
      <c r="L103" s="26">
        <f>ROUND(F103*'113級距'!$P$9*0.3,0)</f>
        <v>426</v>
      </c>
      <c r="M103" s="12">
        <f>ROUND(C103*'113級距'!$P$6*0.7*A103/30,0)</f>
        <v>855</v>
      </c>
      <c r="N103" s="3">
        <f>ROUND(C103*'113級距'!$P$6*0.2*A103/30,0)</f>
        <v>244</v>
      </c>
      <c r="O103" s="46">
        <f>ROUND(C103*'113級距'!$P$6*0.2*A103/30*0.25,0)+ROUND(C103*'113級距'!$P$7*0.2*A103/30*0.25,0)</f>
        <v>67</v>
      </c>
      <c r="P103" s="46">
        <f t="shared" si="12"/>
        <v>107</v>
      </c>
      <c r="Q103" s="28">
        <f t="shared" si="13"/>
        <v>199</v>
      </c>
      <c r="R103" s="8">
        <f t="shared" si="14"/>
        <v>319</v>
      </c>
      <c r="S103" s="46">
        <f>ROUND(C103*'113級距'!$P$6*0.2*A103/30*0.5,0)+ROUND(C103*'113級距'!$P$7*0.2*A103/30*0.5,0)</f>
        <v>133</v>
      </c>
      <c r="T103" s="46">
        <f t="shared" si="15"/>
        <v>213</v>
      </c>
      <c r="U103" s="28">
        <f t="shared" si="16"/>
        <v>133</v>
      </c>
      <c r="V103" s="26">
        <f t="shared" si="17"/>
        <v>213</v>
      </c>
    </row>
    <row r="104" spans="1:22" ht="16.5">
      <c r="A104" s="16">
        <v>30</v>
      </c>
      <c r="B104" s="50"/>
      <c r="C104" s="46">
        <f>VLOOKUP(B104,'113級距'!A$10:C$37,3,TRUE)</f>
        <v>11100</v>
      </c>
      <c r="D104" s="46">
        <f>VLOOKUP(B104,'113級距'!$J$23:$L$47,3,TRUE)</f>
        <v>27470</v>
      </c>
      <c r="E104" s="46">
        <f>VLOOKUP(B104,'113級距'!D$3:F$64,3,TRUE)</f>
        <v>1500</v>
      </c>
      <c r="F104" s="47">
        <f>VLOOKUP(B104,'113級距'!G:I,3,TRUE)</f>
        <v>27470</v>
      </c>
      <c r="G104" s="2">
        <f>ROUND(C104*'113級距'!$P$6*0.7*A104/30,0)+ROUND(C104*'113級距'!$P$7*0.7*A104/30,0)</f>
        <v>933</v>
      </c>
      <c r="H104" s="140">
        <f>ROUND(F104*'113級距'!$P$9*0.6*'113級距'!$P$10,0)</f>
        <v>1329</v>
      </c>
      <c r="I104" s="28">
        <f>ROUND(E104*'113級距'!$P$2*A104/30,0)</f>
        <v>90</v>
      </c>
      <c r="J104" s="8">
        <f>ROUND(D104*'113級距'!$P$4*A104/30,0)</f>
        <v>30</v>
      </c>
      <c r="K104" s="2">
        <f>ROUND(C104*'113級距'!$P$6*0.2*A104/30,0)+ROUND(C104*'113級距'!$P$7*0.2*A104/30,0)</f>
        <v>266</v>
      </c>
      <c r="L104" s="26">
        <f>ROUND(F104*'113級距'!$P$9*0.3,0)</f>
        <v>426</v>
      </c>
      <c r="M104" s="12">
        <f>ROUND(C104*'113級距'!$P$6*0.7*A104/30,0)</f>
        <v>855</v>
      </c>
      <c r="N104" s="3">
        <f>ROUND(C104*'113級距'!$P$6*0.2*A104/30,0)</f>
        <v>244</v>
      </c>
      <c r="O104" s="46">
        <f>ROUND(C104*'113級距'!$P$6*0.2*A104/30*0.25,0)+ROUND(C104*'113級距'!$P$7*0.2*A104/30*0.25,0)</f>
        <v>67</v>
      </c>
      <c r="P104" s="46">
        <f t="shared" si="12"/>
        <v>107</v>
      </c>
      <c r="Q104" s="28">
        <f t="shared" si="13"/>
        <v>199</v>
      </c>
      <c r="R104" s="8">
        <f t="shared" si="14"/>
        <v>319</v>
      </c>
      <c r="S104" s="46">
        <f>ROUND(C104*'113級距'!$P$6*0.2*A104/30*0.5,0)+ROUND(C104*'113級距'!$P$7*0.2*A104/30*0.5,0)</f>
        <v>133</v>
      </c>
      <c r="T104" s="46">
        <f t="shared" si="15"/>
        <v>213</v>
      </c>
      <c r="U104" s="28">
        <f t="shared" si="16"/>
        <v>133</v>
      </c>
      <c r="V104" s="26">
        <f t="shared" si="17"/>
        <v>213</v>
      </c>
    </row>
    <row r="105" spans="1:22" ht="16.5">
      <c r="A105" s="16">
        <v>30</v>
      </c>
      <c r="B105" s="50"/>
      <c r="C105" s="46">
        <f>VLOOKUP(B105,'113級距'!A$10:C$37,3,TRUE)</f>
        <v>11100</v>
      </c>
      <c r="D105" s="46">
        <f>VLOOKUP(B105,'113級距'!$J$23:$L$47,3,TRUE)</f>
        <v>27470</v>
      </c>
      <c r="E105" s="46">
        <f>VLOOKUP(B105,'113級距'!D$3:F$64,3,TRUE)</f>
        <v>1500</v>
      </c>
      <c r="F105" s="47">
        <f>VLOOKUP(B105,'113級距'!G:I,3,TRUE)</f>
        <v>27470</v>
      </c>
      <c r="G105" s="2">
        <f>ROUND(C105*'113級距'!$P$6*0.7*A105/30,0)+ROUND(C105*'113級距'!$P$7*0.7*A105/30,0)</f>
        <v>933</v>
      </c>
      <c r="H105" s="140">
        <f>ROUND(F105*'113級距'!$P$9*0.6*'113級距'!$P$10,0)</f>
        <v>1329</v>
      </c>
      <c r="I105" s="28">
        <f>ROUND(E105*'113級距'!$P$2*A105/30,0)</f>
        <v>90</v>
      </c>
      <c r="J105" s="8">
        <f>ROUND(D105*'113級距'!$P$4*A105/30,0)</f>
        <v>30</v>
      </c>
      <c r="K105" s="2">
        <f>ROUND(C105*'113級距'!$P$6*0.2*A105/30,0)+ROUND(C105*'113級距'!$P$7*0.2*A105/30,0)</f>
        <v>266</v>
      </c>
      <c r="L105" s="26">
        <f>ROUND(F105*'113級距'!$P$9*0.3,0)</f>
        <v>426</v>
      </c>
      <c r="M105" s="12">
        <f>ROUND(C105*'113級距'!$P$6*0.7*A105/30,0)</f>
        <v>855</v>
      </c>
      <c r="N105" s="3">
        <f>ROUND(C105*'113級距'!$P$6*0.2*A105/30,0)</f>
        <v>244</v>
      </c>
      <c r="O105" s="46">
        <f>ROUND(C105*'113級距'!$P$6*0.2*A105/30*0.25,0)+ROUND(C105*'113級距'!$P$7*0.2*A105/30*0.25,0)</f>
        <v>67</v>
      </c>
      <c r="P105" s="46">
        <f t="shared" si="12"/>
        <v>107</v>
      </c>
      <c r="Q105" s="28">
        <f t="shared" si="13"/>
        <v>199</v>
      </c>
      <c r="R105" s="8">
        <f t="shared" si="14"/>
        <v>319</v>
      </c>
      <c r="S105" s="46">
        <f>ROUND(C105*'113級距'!$P$6*0.2*A105/30*0.5,0)+ROUND(C105*'113級距'!$P$7*0.2*A105/30*0.5,0)</f>
        <v>133</v>
      </c>
      <c r="T105" s="46">
        <f t="shared" si="15"/>
        <v>213</v>
      </c>
      <c r="U105" s="28">
        <f t="shared" si="16"/>
        <v>133</v>
      </c>
      <c r="V105" s="26">
        <f t="shared" si="17"/>
        <v>213</v>
      </c>
    </row>
    <row r="106" spans="1:22" ht="16.5">
      <c r="A106" s="16">
        <v>30</v>
      </c>
      <c r="B106" s="50"/>
      <c r="C106" s="46">
        <f>VLOOKUP(B106,'113級距'!A$10:C$37,3,TRUE)</f>
        <v>11100</v>
      </c>
      <c r="D106" s="46">
        <f>VLOOKUP(B106,'113級距'!$J$23:$L$47,3,TRUE)</f>
        <v>27470</v>
      </c>
      <c r="E106" s="46">
        <f>VLOOKUP(B106,'113級距'!D$3:F$64,3,TRUE)</f>
        <v>1500</v>
      </c>
      <c r="F106" s="47">
        <f>VLOOKUP(B106,'113級距'!G:I,3,TRUE)</f>
        <v>27470</v>
      </c>
      <c r="G106" s="2">
        <f>ROUND(C106*'113級距'!$P$6*0.7*A106/30,0)+ROUND(C106*'113級距'!$P$7*0.7*A106/30,0)</f>
        <v>933</v>
      </c>
      <c r="H106" s="140">
        <f>ROUND(F106*'113級距'!$P$9*0.6*'113級距'!$P$10,0)</f>
        <v>1329</v>
      </c>
      <c r="I106" s="28">
        <f>ROUND(E106*'113級距'!$P$2*A106/30,0)</f>
        <v>90</v>
      </c>
      <c r="J106" s="8">
        <f>ROUND(D106*'113級距'!$P$4*A106/30,0)</f>
        <v>30</v>
      </c>
      <c r="K106" s="2">
        <f>ROUND(C106*'113級距'!$P$6*0.2*A106/30,0)+ROUND(C106*'113級距'!$P$7*0.2*A106/30,0)</f>
        <v>266</v>
      </c>
      <c r="L106" s="26">
        <f>ROUND(F106*'113級距'!$P$9*0.3,0)</f>
        <v>426</v>
      </c>
      <c r="M106" s="12">
        <f>ROUND(C106*'113級距'!$P$6*0.7*A106/30,0)</f>
        <v>855</v>
      </c>
      <c r="N106" s="3">
        <f>ROUND(C106*'113級距'!$P$6*0.2*A106/30,0)</f>
        <v>244</v>
      </c>
      <c r="O106" s="46">
        <f>ROUND(C106*'113級距'!$P$6*0.2*A106/30*0.25,0)+ROUND(C106*'113級距'!$P$7*0.2*A106/30*0.25,0)</f>
        <v>67</v>
      </c>
      <c r="P106" s="46">
        <f t="shared" si="12"/>
        <v>107</v>
      </c>
      <c r="Q106" s="28">
        <f t="shared" si="13"/>
        <v>199</v>
      </c>
      <c r="R106" s="8">
        <f t="shared" si="14"/>
        <v>319</v>
      </c>
      <c r="S106" s="46">
        <f>ROUND(C106*'113級距'!$P$6*0.2*A106/30*0.5,0)+ROUND(C106*'113級距'!$P$7*0.2*A106/30*0.5,0)</f>
        <v>133</v>
      </c>
      <c r="T106" s="46">
        <f t="shared" si="15"/>
        <v>213</v>
      </c>
      <c r="U106" s="28">
        <f t="shared" si="16"/>
        <v>133</v>
      </c>
      <c r="V106" s="26">
        <f t="shared" si="17"/>
        <v>213</v>
      </c>
    </row>
    <row r="107" spans="1:22" ht="16.5">
      <c r="A107" s="16">
        <v>30</v>
      </c>
      <c r="B107" s="50"/>
      <c r="C107" s="46">
        <f>VLOOKUP(B107,'113級距'!A$10:C$37,3,TRUE)</f>
        <v>11100</v>
      </c>
      <c r="D107" s="46">
        <f>VLOOKUP(B107,'113級距'!$J$23:$L$47,3,TRUE)</f>
        <v>27470</v>
      </c>
      <c r="E107" s="46">
        <f>VLOOKUP(B107,'113級距'!D$3:F$64,3,TRUE)</f>
        <v>1500</v>
      </c>
      <c r="F107" s="47">
        <f>VLOOKUP(B107,'113級距'!G:I,3,TRUE)</f>
        <v>27470</v>
      </c>
      <c r="G107" s="2">
        <f>ROUND(C107*'113級距'!$P$6*0.7*A107/30,0)+ROUND(C107*'113級距'!$P$7*0.7*A107/30,0)</f>
        <v>933</v>
      </c>
      <c r="H107" s="140">
        <f>ROUND(F107*'113級距'!$P$9*0.6*'113級距'!$P$10,0)</f>
        <v>1329</v>
      </c>
      <c r="I107" s="28">
        <f>ROUND(E107*'113級距'!$P$2*A107/30,0)</f>
        <v>90</v>
      </c>
      <c r="J107" s="8">
        <f>ROUND(D107*'113級距'!$P$4*A107/30,0)</f>
        <v>30</v>
      </c>
      <c r="K107" s="2">
        <f>ROUND(C107*'113級距'!$P$6*0.2*A107/30,0)+ROUND(C107*'113級距'!$P$7*0.2*A107/30,0)</f>
        <v>266</v>
      </c>
      <c r="L107" s="26">
        <f>ROUND(F107*'113級距'!$P$9*0.3,0)</f>
        <v>426</v>
      </c>
      <c r="M107" s="12">
        <f>ROUND(C107*'113級距'!$P$6*0.7*A107/30,0)</f>
        <v>855</v>
      </c>
      <c r="N107" s="3">
        <f>ROUND(C107*'113級距'!$P$6*0.2*A107/30,0)</f>
        <v>244</v>
      </c>
      <c r="O107" s="46">
        <f>ROUND(C107*'113級距'!$P$6*0.2*A107/30*0.25,0)+ROUND(C107*'113級距'!$P$7*0.2*A107/30*0.25,0)</f>
        <v>67</v>
      </c>
      <c r="P107" s="46">
        <f t="shared" si="12"/>
        <v>107</v>
      </c>
      <c r="Q107" s="28">
        <f t="shared" si="13"/>
        <v>199</v>
      </c>
      <c r="R107" s="8">
        <f t="shared" si="14"/>
        <v>319</v>
      </c>
      <c r="S107" s="46">
        <f>ROUND(C107*'113級距'!$P$6*0.2*A107/30*0.5,0)+ROUND(C107*'113級距'!$P$7*0.2*A107/30*0.5,0)</f>
        <v>133</v>
      </c>
      <c r="T107" s="46">
        <f t="shared" si="15"/>
        <v>213</v>
      </c>
      <c r="U107" s="28">
        <f t="shared" si="16"/>
        <v>133</v>
      </c>
      <c r="V107" s="26">
        <f t="shared" si="17"/>
        <v>213</v>
      </c>
    </row>
    <row r="108" spans="1:22" ht="16.5">
      <c r="A108" s="16">
        <v>30</v>
      </c>
      <c r="B108" s="50"/>
      <c r="C108" s="46">
        <f>VLOOKUP(B108,'113級距'!A$10:C$37,3,TRUE)</f>
        <v>11100</v>
      </c>
      <c r="D108" s="46">
        <f>VLOOKUP(B108,'113級距'!$J$23:$L$47,3,TRUE)</f>
        <v>27470</v>
      </c>
      <c r="E108" s="46">
        <f>VLOOKUP(B108,'113級距'!D$3:F$64,3,TRUE)</f>
        <v>1500</v>
      </c>
      <c r="F108" s="47">
        <f>VLOOKUP(B108,'113級距'!G:I,3,TRUE)</f>
        <v>27470</v>
      </c>
      <c r="G108" s="2">
        <f>ROUND(C108*'113級距'!$P$6*0.7*A108/30,0)+ROUND(C108*'113級距'!$P$7*0.7*A108/30,0)</f>
        <v>933</v>
      </c>
      <c r="H108" s="140">
        <f>ROUND(F108*'113級距'!$P$9*0.6*'113級距'!$P$10,0)</f>
        <v>1329</v>
      </c>
      <c r="I108" s="28">
        <f>ROUND(E108*'113級距'!$P$2*A108/30,0)</f>
        <v>90</v>
      </c>
      <c r="J108" s="8">
        <f>ROUND(D108*'113級距'!$P$4*A108/30,0)</f>
        <v>30</v>
      </c>
      <c r="K108" s="2">
        <f>ROUND(C108*'113級距'!$P$6*0.2*A108/30,0)+ROUND(C108*'113級距'!$P$7*0.2*A108/30,0)</f>
        <v>266</v>
      </c>
      <c r="L108" s="26">
        <f>ROUND(F108*'113級距'!$P$9*0.3,0)</f>
        <v>426</v>
      </c>
      <c r="M108" s="12">
        <f>ROUND(C108*'113級距'!$P$6*0.7*A108/30,0)</f>
        <v>855</v>
      </c>
      <c r="N108" s="3">
        <f>ROUND(C108*'113級距'!$P$6*0.2*A108/30,0)</f>
        <v>244</v>
      </c>
      <c r="O108" s="46">
        <f>ROUND(C108*'113級距'!$P$6*0.2*A108/30*0.25,0)+ROUND(C108*'113級距'!$P$7*0.2*A108/30*0.25,0)</f>
        <v>67</v>
      </c>
      <c r="P108" s="46">
        <f t="shared" si="12"/>
        <v>107</v>
      </c>
      <c r="Q108" s="28">
        <f t="shared" si="13"/>
        <v>199</v>
      </c>
      <c r="R108" s="8">
        <f t="shared" si="14"/>
        <v>319</v>
      </c>
      <c r="S108" s="46">
        <f>ROUND(C108*'113級距'!$P$6*0.2*A108/30*0.5,0)+ROUND(C108*'113級距'!$P$7*0.2*A108/30*0.5,0)</f>
        <v>133</v>
      </c>
      <c r="T108" s="46">
        <f t="shared" si="15"/>
        <v>213</v>
      </c>
      <c r="U108" s="28">
        <f t="shared" si="16"/>
        <v>133</v>
      </c>
      <c r="V108" s="26">
        <f t="shared" si="17"/>
        <v>213</v>
      </c>
    </row>
    <row r="109" spans="1:22" ht="16.5">
      <c r="A109" s="16">
        <v>30</v>
      </c>
      <c r="B109" s="50"/>
      <c r="C109" s="46">
        <f>VLOOKUP(B109,'113級距'!A$10:C$37,3,TRUE)</f>
        <v>11100</v>
      </c>
      <c r="D109" s="46">
        <f>VLOOKUP(B109,'113級距'!$J$23:$L$47,3,TRUE)</f>
        <v>27470</v>
      </c>
      <c r="E109" s="46">
        <f>VLOOKUP(B109,'113級距'!D$3:F$64,3,TRUE)</f>
        <v>1500</v>
      </c>
      <c r="F109" s="47">
        <f>VLOOKUP(B109,'113級距'!G:I,3,TRUE)</f>
        <v>27470</v>
      </c>
      <c r="G109" s="2">
        <f>ROUND(C109*'113級距'!$P$6*0.7*A109/30,0)+ROUND(C109*'113級距'!$P$7*0.7*A109/30,0)</f>
        <v>933</v>
      </c>
      <c r="H109" s="140">
        <f>ROUND(F109*'113級距'!$P$9*0.6*'113級距'!$P$10,0)</f>
        <v>1329</v>
      </c>
      <c r="I109" s="28">
        <f>ROUND(E109*'113級距'!$P$2*A109/30,0)</f>
        <v>90</v>
      </c>
      <c r="J109" s="8">
        <f>ROUND(D109*'113級距'!$P$4*A109/30,0)</f>
        <v>30</v>
      </c>
      <c r="K109" s="2">
        <f>ROUND(C109*'113級距'!$P$6*0.2*A109/30,0)+ROUND(C109*'113級距'!$P$7*0.2*A109/30,0)</f>
        <v>266</v>
      </c>
      <c r="L109" s="26">
        <f>ROUND(F109*'113級距'!$P$9*0.3,0)</f>
        <v>426</v>
      </c>
      <c r="M109" s="12">
        <f>ROUND(C109*'113級距'!$P$6*0.7*A109/30,0)</f>
        <v>855</v>
      </c>
      <c r="N109" s="3">
        <f>ROUND(C109*'113級距'!$P$6*0.2*A109/30,0)</f>
        <v>244</v>
      </c>
      <c r="O109" s="46">
        <f>ROUND(C109*'113級距'!$P$6*0.2*A109/30*0.25,0)+ROUND(C109*'113級距'!$P$7*0.2*A109/30*0.25,0)</f>
        <v>67</v>
      </c>
      <c r="P109" s="46">
        <f t="shared" si="12"/>
        <v>107</v>
      </c>
      <c r="Q109" s="28">
        <f t="shared" si="13"/>
        <v>199</v>
      </c>
      <c r="R109" s="8">
        <f t="shared" si="14"/>
        <v>319</v>
      </c>
      <c r="S109" s="46">
        <f>ROUND(C109*'113級距'!$P$6*0.2*A109/30*0.5,0)+ROUND(C109*'113級距'!$P$7*0.2*A109/30*0.5,0)</f>
        <v>133</v>
      </c>
      <c r="T109" s="46">
        <f t="shared" si="15"/>
        <v>213</v>
      </c>
      <c r="U109" s="28">
        <f t="shared" si="16"/>
        <v>133</v>
      </c>
      <c r="V109" s="26">
        <f t="shared" si="17"/>
        <v>213</v>
      </c>
    </row>
    <row r="110" spans="1:22" ht="16.5">
      <c r="A110" s="16">
        <v>30</v>
      </c>
      <c r="B110" s="50"/>
      <c r="C110" s="46">
        <f>VLOOKUP(B110,'113級距'!A$10:C$37,3,TRUE)</f>
        <v>11100</v>
      </c>
      <c r="D110" s="46">
        <f>VLOOKUP(B110,'113級距'!$J$23:$L$47,3,TRUE)</f>
        <v>27470</v>
      </c>
      <c r="E110" s="46">
        <f>VLOOKUP(B110,'113級距'!D$3:F$64,3,TRUE)</f>
        <v>1500</v>
      </c>
      <c r="F110" s="47">
        <f>VLOOKUP(B110,'113級距'!G:I,3,TRUE)</f>
        <v>27470</v>
      </c>
      <c r="G110" s="2">
        <f>ROUND(C110*'113級距'!$P$6*0.7*A110/30,0)+ROUND(C110*'113級距'!$P$7*0.7*A110/30,0)</f>
        <v>933</v>
      </c>
      <c r="H110" s="140">
        <f>ROUND(F110*'113級距'!$P$9*0.6*'113級距'!$P$10,0)</f>
        <v>1329</v>
      </c>
      <c r="I110" s="28">
        <f>ROUND(E110*'113級距'!$P$2*A110/30,0)</f>
        <v>90</v>
      </c>
      <c r="J110" s="8">
        <f>ROUND(D110*'113級距'!$P$4*A110/30,0)</f>
        <v>30</v>
      </c>
      <c r="K110" s="2">
        <f>ROUND(C110*'113級距'!$P$6*0.2*A110/30,0)+ROUND(C110*'113級距'!$P$7*0.2*A110/30,0)</f>
        <v>266</v>
      </c>
      <c r="L110" s="26">
        <f>ROUND(F110*'113級距'!$P$9*0.3,0)</f>
        <v>426</v>
      </c>
      <c r="M110" s="12">
        <f>ROUND(C110*'113級距'!$P$6*0.7*A110/30,0)</f>
        <v>855</v>
      </c>
      <c r="N110" s="3">
        <f>ROUND(C110*'113級距'!$P$6*0.2*A110/30,0)</f>
        <v>244</v>
      </c>
      <c r="O110" s="46">
        <f>ROUND(C110*'113級距'!$P$6*0.2*A110/30*0.25,0)+ROUND(C110*'113級距'!$P$7*0.2*A110/30*0.25,0)</f>
        <v>67</v>
      </c>
      <c r="P110" s="46">
        <f t="shared" si="12"/>
        <v>107</v>
      </c>
      <c r="Q110" s="28">
        <f t="shared" si="13"/>
        <v>199</v>
      </c>
      <c r="R110" s="8">
        <f t="shared" si="14"/>
        <v>319</v>
      </c>
      <c r="S110" s="46">
        <f>ROUND(C110*'113級距'!$P$6*0.2*A110/30*0.5,0)+ROUND(C110*'113級距'!$P$7*0.2*A110/30*0.5,0)</f>
        <v>133</v>
      </c>
      <c r="T110" s="46">
        <f t="shared" si="15"/>
        <v>213</v>
      </c>
      <c r="U110" s="28">
        <f t="shared" si="16"/>
        <v>133</v>
      </c>
      <c r="V110" s="26">
        <f t="shared" si="17"/>
        <v>213</v>
      </c>
    </row>
    <row r="111" spans="1:22" ht="16.5">
      <c r="A111" s="16">
        <v>30</v>
      </c>
      <c r="B111" s="34"/>
      <c r="C111" s="46">
        <f>VLOOKUP(B111,'113級距'!A$10:C$37,3,TRUE)</f>
        <v>11100</v>
      </c>
      <c r="D111" s="46">
        <f>VLOOKUP(B111,'113級距'!$J$23:$L$47,3,TRUE)</f>
        <v>27470</v>
      </c>
      <c r="E111" s="46">
        <f>VLOOKUP(B111,'113級距'!D$3:F$64,3,TRUE)</f>
        <v>1500</v>
      </c>
      <c r="F111" s="47">
        <f>VLOOKUP(B111,'113級距'!G:I,3,TRUE)</f>
        <v>27470</v>
      </c>
      <c r="G111" s="2">
        <f>ROUND(C111*'113級距'!$P$6*0.7*A111/30,0)+ROUND(C111*'113級距'!$P$7*0.7*A111/30,0)</f>
        <v>933</v>
      </c>
      <c r="H111" s="87">
        <f>ROUND(F111*'113級距'!$P$9*0.6*'113級距'!$P$10,0)</f>
        <v>1329</v>
      </c>
      <c r="I111" s="28">
        <f>ROUND(E111*'113級距'!$P$2*A111/30,0)</f>
        <v>90</v>
      </c>
      <c r="J111" s="8">
        <f>ROUND(D111*'113級距'!$P$4*A111/30,0)</f>
        <v>30</v>
      </c>
      <c r="K111" s="2">
        <f>ROUND(C111*'113級距'!$P$6*0.2*A111/30,0)+ROUND(C111*'113級距'!$P$7*0.2*A111/30,0)</f>
        <v>266</v>
      </c>
      <c r="L111" s="26">
        <f>ROUND(F111*'113級距'!$P$9*0.3,0)</f>
        <v>426</v>
      </c>
      <c r="M111" s="12">
        <f>ROUND(C111*'113級距'!$P$6*0.7*A111/30,0)</f>
        <v>855</v>
      </c>
      <c r="N111" s="3">
        <f>ROUND(C111*'113級距'!$P$6*0.2*A111/30,0)</f>
        <v>244</v>
      </c>
      <c r="O111" s="46">
        <f>ROUND(C111*'113級距'!$P$6*0.2*A111/30*0.25,0)+ROUND(C111*'113級距'!$P$7*0.2*A111/30*0.25,0)</f>
        <v>67</v>
      </c>
      <c r="P111" s="46">
        <f aca="true" t="shared" si="18" ref="P111:P119">ROUNDUP(ROUNDDOWN(L111/4,1),0)</f>
        <v>107</v>
      </c>
      <c r="Q111" s="28">
        <f aca="true" t="shared" si="19" ref="Q111:Q119">ROUND(K111-O111,0)</f>
        <v>199</v>
      </c>
      <c r="R111" s="8">
        <f aca="true" t="shared" si="20" ref="R111:R119">ROUND(L111-P111,0)</f>
        <v>319</v>
      </c>
      <c r="S111" s="46">
        <f>ROUND(C111*'113級距'!$P$6*0.2*A111/30*0.5,0)+ROUND(C111*'113級距'!$P$7*0.2*A111/30*0.5,0)</f>
        <v>133</v>
      </c>
      <c r="T111" s="46">
        <f aca="true" t="shared" si="21" ref="T111:T119">ROUNDUP(ROUNDDOWN(L111/2,1),0)</f>
        <v>213</v>
      </c>
      <c r="U111" s="28">
        <f aca="true" t="shared" si="22" ref="U111:U119">ROUND(K111-S111,0)</f>
        <v>133</v>
      </c>
      <c r="V111" s="26">
        <f aca="true" t="shared" si="23" ref="V111:V119">ROUND(L111-T111,0)</f>
        <v>213</v>
      </c>
    </row>
    <row r="112" spans="1:22" ht="16.5">
      <c r="A112" s="16">
        <v>30</v>
      </c>
      <c r="B112" s="34"/>
      <c r="C112" s="46">
        <f>VLOOKUP(B112,'113級距'!A$10:C$37,3,TRUE)</f>
        <v>11100</v>
      </c>
      <c r="D112" s="46">
        <f>VLOOKUP(B112,'113級距'!$J$23:$L$47,3,TRUE)</f>
        <v>27470</v>
      </c>
      <c r="E112" s="46">
        <f>VLOOKUP(B112,'113級距'!D$3:F$64,3,TRUE)</f>
        <v>1500</v>
      </c>
      <c r="F112" s="47">
        <f>VLOOKUP(B112,'113級距'!G:I,3,TRUE)</f>
        <v>27470</v>
      </c>
      <c r="G112" s="2">
        <f>ROUND(C112*'113級距'!$P$6*0.7*A112/30,0)+ROUND(C112*'113級距'!$P$7*0.7*A112/30,0)</f>
        <v>933</v>
      </c>
      <c r="H112" s="87">
        <f>ROUND(F112*'113級距'!$P$9*0.6*'113級距'!$P$10,0)</f>
        <v>1329</v>
      </c>
      <c r="I112" s="28">
        <f>ROUND(E112*'113級距'!$P$2*A112/30,0)</f>
        <v>90</v>
      </c>
      <c r="J112" s="8">
        <f>ROUND(D112*'113級距'!$P$4*A112/30,0)</f>
        <v>30</v>
      </c>
      <c r="K112" s="2">
        <f>ROUND(C112*'113級距'!$P$6*0.2*A112/30,0)+ROUND(C112*'113級距'!$P$7*0.2*A112/30,0)</f>
        <v>266</v>
      </c>
      <c r="L112" s="26">
        <f>ROUND(F112*'113級距'!$P$9*0.3,0)</f>
        <v>426</v>
      </c>
      <c r="M112" s="12">
        <f>ROUND(C112*'113級距'!$P$6*0.7*A112/30,0)</f>
        <v>855</v>
      </c>
      <c r="N112" s="3">
        <f>ROUND(C112*'113級距'!$P$6*0.2*A112/30,0)</f>
        <v>244</v>
      </c>
      <c r="O112" s="46">
        <f>ROUND(C112*'113級距'!$P$6*0.2*A112/30*0.25,0)+ROUND(C112*'113級距'!$P$7*0.2*A112/30*0.25,0)</f>
        <v>67</v>
      </c>
      <c r="P112" s="46">
        <f t="shared" si="18"/>
        <v>107</v>
      </c>
      <c r="Q112" s="28">
        <f t="shared" si="19"/>
        <v>199</v>
      </c>
      <c r="R112" s="8">
        <f t="shared" si="20"/>
        <v>319</v>
      </c>
      <c r="S112" s="46">
        <f>ROUND(C112*'113級距'!$P$6*0.2*A112/30*0.5,0)+ROUND(C112*'113級距'!$P$7*0.2*A112/30*0.5,0)</f>
        <v>133</v>
      </c>
      <c r="T112" s="46">
        <f t="shared" si="21"/>
        <v>213</v>
      </c>
      <c r="U112" s="28">
        <f t="shared" si="22"/>
        <v>133</v>
      </c>
      <c r="V112" s="26">
        <f t="shared" si="23"/>
        <v>213</v>
      </c>
    </row>
    <row r="113" spans="1:22" ht="16.5">
      <c r="A113" s="16">
        <v>30</v>
      </c>
      <c r="B113" s="34"/>
      <c r="C113" s="46">
        <f>VLOOKUP(B113,'113級距'!A$10:C$37,3,TRUE)</f>
        <v>11100</v>
      </c>
      <c r="D113" s="46">
        <f>VLOOKUP(B113,'113級距'!$J$23:$L$47,3,TRUE)</f>
        <v>27470</v>
      </c>
      <c r="E113" s="46">
        <f>VLOOKUP(B113,'113級距'!D$3:F$64,3,TRUE)</f>
        <v>1500</v>
      </c>
      <c r="F113" s="47">
        <f>VLOOKUP(B113,'113級距'!G:I,3,TRUE)</f>
        <v>27470</v>
      </c>
      <c r="G113" s="2">
        <f>ROUND(C113*'113級距'!$P$6*0.7*A113/30,0)+ROUND(C113*'113級距'!$P$7*0.7*A113/30,0)</f>
        <v>933</v>
      </c>
      <c r="H113" s="87">
        <f>ROUND(F113*'113級距'!$P$9*0.6*'113級距'!$P$10,0)</f>
        <v>1329</v>
      </c>
      <c r="I113" s="28">
        <f>ROUND(E113*'113級距'!$P$2*A113/30,0)</f>
        <v>90</v>
      </c>
      <c r="J113" s="8">
        <f>ROUND(D113*'113級距'!$P$4*A113/30,0)</f>
        <v>30</v>
      </c>
      <c r="K113" s="2">
        <f>ROUND(C113*'113級距'!$P$6*0.2*A113/30,0)+ROUND(C113*'113級距'!$P$7*0.2*A113/30,0)</f>
        <v>266</v>
      </c>
      <c r="L113" s="26">
        <f>ROUND(F113*'113級距'!$P$9*0.3,0)</f>
        <v>426</v>
      </c>
      <c r="M113" s="12">
        <f>ROUND(C113*'113級距'!$P$6*0.7*A113/30,0)</f>
        <v>855</v>
      </c>
      <c r="N113" s="3">
        <f>ROUND(C113*'113級距'!$P$6*0.2*A113/30,0)</f>
        <v>244</v>
      </c>
      <c r="O113" s="46">
        <f>ROUND(C113*'113級距'!$P$6*0.2*A113/30*0.25,0)+ROUND(C113*'113級距'!$P$7*0.2*A113/30*0.25,0)</f>
        <v>67</v>
      </c>
      <c r="P113" s="46">
        <f t="shared" si="18"/>
        <v>107</v>
      </c>
      <c r="Q113" s="28">
        <f t="shared" si="19"/>
        <v>199</v>
      </c>
      <c r="R113" s="8">
        <f t="shared" si="20"/>
        <v>319</v>
      </c>
      <c r="S113" s="46">
        <f>ROUND(C113*'113級距'!$P$6*0.2*A113/30*0.5,0)+ROUND(C113*'113級距'!$P$7*0.2*A113/30*0.5,0)</f>
        <v>133</v>
      </c>
      <c r="T113" s="46">
        <f t="shared" si="21"/>
        <v>213</v>
      </c>
      <c r="U113" s="28">
        <f t="shared" si="22"/>
        <v>133</v>
      </c>
      <c r="V113" s="26">
        <f t="shared" si="23"/>
        <v>213</v>
      </c>
    </row>
    <row r="114" spans="1:22" ht="16.5">
      <c r="A114" s="16">
        <v>30</v>
      </c>
      <c r="B114" s="34"/>
      <c r="C114" s="46">
        <f>VLOOKUP(B114,'113級距'!A$10:C$37,3,TRUE)</f>
        <v>11100</v>
      </c>
      <c r="D114" s="46">
        <f>VLOOKUP(B114,'113級距'!$J$23:$L$47,3,TRUE)</f>
        <v>27470</v>
      </c>
      <c r="E114" s="46">
        <f>VLOOKUP(B114,'113級距'!D$3:F$64,3,TRUE)</f>
        <v>1500</v>
      </c>
      <c r="F114" s="47">
        <f>VLOOKUP(B114,'113級距'!G:I,3,TRUE)</f>
        <v>27470</v>
      </c>
      <c r="G114" s="2">
        <f>ROUND(C114*'113級距'!$P$6*0.7*A114/30,0)+ROUND(C114*'113級距'!$P$7*0.7*A114/30,0)</f>
        <v>933</v>
      </c>
      <c r="H114" s="87">
        <f>ROUND(F114*'113級距'!$P$9*0.6*'113級距'!$P$10,0)</f>
        <v>1329</v>
      </c>
      <c r="I114" s="28">
        <f>ROUND(E114*'113級距'!$P$2*A114/30,0)</f>
        <v>90</v>
      </c>
      <c r="J114" s="8">
        <f>ROUND(D114*'113級距'!$P$4*A114/30,0)</f>
        <v>30</v>
      </c>
      <c r="K114" s="2">
        <f>ROUND(C114*'113級距'!$P$6*0.2*A114/30,0)+ROUND(C114*'113級距'!$P$7*0.2*A114/30,0)</f>
        <v>266</v>
      </c>
      <c r="L114" s="26">
        <f>ROUND(F114*'113級距'!$P$9*0.3,0)</f>
        <v>426</v>
      </c>
      <c r="M114" s="12">
        <f>ROUND(C114*'113級距'!$P$6*0.7*A114/30,0)</f>
        <v>855</v>
      </c>
      <c r="N114" s="3">
        <f>ROUND(C114*'113級距'!$P$6*0.2*A114/30,0)</f>
        <v>244</v>
      </c>
      <c r="O114" s="46">
        <f>ROUND(C114*'113級距'!$P$6*0.2*A114/30*0.25,0)+ROUND(C114*'113級距'!$P$7*0.2*A114/30*0.25,0)</f>
        <v>67</v>
      </c>
      <c r="P114" s="46">
        <f t="shared" si="18"/>
        <v>107</v>
      </c>
      <c r="Q114" s="28">
        <f t="shared" si="19"/>
        <v>199</v>
      </c>
      <c r="R114" s="8">
        <f t="shared" si="20"/>
        <v>319</v>
      </c>
      <c r="S114" s="46">
        <f>ROUND(C114*'113級距'!$P$6*0.2*A114/30*0.5,0)+ROUND(C114*'113級距'!$P$7*0.2*A114/30*0.5,0)</f>
        <v>133</v>
      </c>
      <c r="T114" s="46">
        <f t="shared" si="21"/>
        <v>213</v>
      </c>
      <c r="U114" s="28">
        <f t="shared" si="22"/>
        <v>133</v>
      </c>
      <c r="V114" s="26">
        <f t="shared" si="23"/>
        <v>213</v>
      </c>
    </row>
    <row r="115" spans="1:22" ht="16.5">
      <c r="A115" s="16">
        <v>30</v>
      </c>
      <c r="B115" s="34"/>
      <c r="C115" s="46">
        <f>VLOOKUP(B115,'113級距'!A$10:C$37,3,TRUE)</f>
        <v>11100</v>
      </c>
      <c r="D115" s="46">
        <f>VLOOKUP(B115,'113級距'!$J$23:$L$47,3,TRUE)</f>
        <v>27470</v>
      </c>
      <c r="E115" s="46">
        <f>VLOOKUP(B115,'113級距'!D$3:F$64,3,TRUE)</f>
        <v>1500</v>
      </c>
      <c r="F115" s="47">
        <f>VLOOKUP(B115,'113級距'!G:I,3,TRUE)</f>
        <v>27470</v>
      </c>
      <c r="G115" s="2">
        <f>ROUND(C115*'113級距'!$P$6*0.7*A115/30,0)+ROUND(C115*'113級距'!$P$7*0.7*A115/30,0)</f>
        <v>933</v>
      </c>
      <c r="H115" s="87">
        <f>ROUND(F115*'113級距'!$P$9*0.6*'113級距'!$P$10,0)</f>
        <v>1329</v>
      </c>
      <c r="I115" s="28">
        <f>ROUND(E115*'113級距'!$P$2*A115/30,0)</f>
        <v>90</v>
      </c>
      <c r="J115" s="8">
        <f>ROUND(D115*'113級距'!$P$4*A115/30,0)</f>
        <v>30</v>
      </c>
      <c r="K115" s="2">
        <f>ROUND(C115*'113級距'!$P$6*0.2*A115/30,0)+ROUND(C115*'113級距'!$P$7*0.2*A115/30,0)</f>
        <v>266</v>
      </c>
      <c r="L115" s="26">
        <f>ROUND(F115*'113級距'!$P$9*0.3,0)</f>
        <v>426</v>
      </c>
      <c r="M115" s="12">
        <f>ROUND(C115*'113級距'!$P$6*0.7*A115/30,0)</f>
        <v>855</v>
      </c>
      <c r="N115" s="3">
        <f>ROUND(C115*'113級距'!$P$6*0.2*A115/30,0)</f>
        <v>244</v>
      </c>
      <c r="O115" s="46">
        <f>ROUND(C115*'113級距'!$P$6*0.2*A115/30*0.25,0)+ROUND(C115*'113級距'!$P$7*0.2*A115/30*0.25,0)</f>
        <v>67</v>
      </c>
      <c r="P115" s="46">
        <f t="shared" si="18"/>
        <v>107</v>
      </c>
      <c r="Q115" s="28">
        <f t="shared" si="19"/>
        <v>199</v>
      </c>
      <c r="R115" s="8">
        <f t="shared" si="20"/>
        <v>319</v>
      </c>
      <c r="S115" s="46">
        <f>ROUND(C115*'113級距'!$P$6*0.2*A115/30*0.5,0)+ROUND(C115*'113級距'!$P$7*0.2*A115/30*0.5,0)</f>
        <v>133</v>
      </c>
      <c r="T115" s="46">
        <f t="shared" si="21"/>
        <v>213</v>
      </c>
      <c r="U115" s="28">
        <f t="shared" si="22"/>
        <v>133</v>
      </c>
      <c r="V115" s="26">
        <f t="shared" si="23"/>
        <v>213</v>
      </c>
    </row>
    <row r="116" spans="1:22" ht="16.5">
      <c r="A116" s="16">
        <v>30</v>
      </c>
      <c r="B116" s="34"/>
      <c r="C116" s="46">
        <f>VLOOKUP(B116,'113級距'!A$10:C$37,3,TRUE)</f>
        <v>11100</v>
      </c>
      <c r="D116" s="46">
        <f>VLOOKUP(B116,'113級距'!$J$23:$L$47,3,TRUE)</f>
        <v>27470</v>
      </c>
      <c r="E116" s="46">
        <f>VLOOKUP(B116,'113級距'!D$3:F$64,3,TRUE)</f>
        <v>1500</v>
      </c>
      <c r="F116" s="47">
        <f>VLOOKUP(B116,'113級距'!G:I,3,TRUE)</f>
        <v>27470</v>
      </c>
      <c r="G116" s="2">
        <f>ROUND(C116*'113級距'!$P$6*0.7*A116/30,0)+ROUND(C116*'113級距'!$P$7*0.7*A116/30,0)</f>
        <v>933</v>
      </c>
      <c r="H116" s="87">
        <f>ROUND(F116*'113級距'!$P$9*0.6*'113級距'!$P$10,0)</f>
        <v>1329</v>
      </c>
      <c r="I116" s="28">
        <f>ROUND(E116*'113級距'!$P$2*A116/30,0)</f>
        <v>90</v>
      </c>
      <c r="J116" s="8">
        <f>ROUND(D116*'113級距'!$P$4*A116/30,0)</f>
        <v>30</v>
      </c>
      <c r="K116" s="2">
        <f>ROUND(C116*'113級距'!$P$6*0.2*A116/30,0)+ROUND(C116*'113級距'!$P$7*0.2*A116/30,0)</f>
        <v>266</v>
      </c>
      <c r="L116" s="26">
        <f>ROUND(F116*'113級距'!$P$9*0.3,0)</f>
        <v>426</v>
      </c>
      <c r="M116" s="12">
        <f>ROUND(C116*'113級距'!$P$6*0.7*A116/30,0)</f>
        <v>855</v>
      </c>
      <c r="N116" s="3">
        <f>ROUND(C116*'113級距'!$P$6*0.2*A116/30,0)</f>
        <v>244</v>
      </c>
      <c r="O116" s="46">
        <f>ROUND(C116*'113級距'!$P$6*0.2*A116/30*0.25,0)+ROUND(C116*'113級距'!$P$7*0.2*A116/30*0.25,0)</f>
        <v>67</v>
      </c>
      <c r="P116" s="46">
        <f t="shared" si="18"/>
        <v>107</v>
      </c>
      <c r="Q116" s="28">
        <f t="shared" si="19"/>
        <v>199</v>
      </c>
      <c r="R116" s="8">
        <f t="shared" si="20"/>
        <v>319</v>
      </c>
      <c r="S116" s="46">
        <f>ROUND(C116*'113級距'!$P$6*0.2*A116/30*0.5,0)+ROUND(C116*'113級距'!$P$7*0.2*A116/30*0.5,0)</f>
        <v>133</v>
      </c>
      <c r="T116" s="46">
        <f t="shared" si="21"/>
        <v>213</v>
      </c>
      <c r="U116" s="28">
        <f t="shared" si="22"/>
        <v>133</v>
      </c>
      <c r="V116" s="26">
        <f t="shared" si="23"/>
        <v>213</v>
      </c>
    </row>
    <row r="117" spans="1:22" ht="16.5">
      <c r="A117" s="16">
        <v>30</v>
      </c>
      <c r="B117" s="34"/>
      <c r="C117" s="46">
        <f>VLOOKUP(B117,'113級距'!A$10:C$37,3,TRUE)</f>
        <v>11100</v>
      </c>
      <c r="D117" s="46">
        <f>VLOOKUP(B117,'113級距'!$J$23:$L$47,3,TRUE)</f>
        <v>27470</v>
      </c>
      <c r="E117" s="46">
        <f>VLOOKUP(B117,'113級距'!D$3:F$64,3,TRUE)</f>
        <v>1500</v>
      </c>
      <c r="F117" s="47">
        <f>VLOOKUP(B117,'113級距'!G:I,3,TRUE)</f>
        <v>27470</v>
      </c>
      <c r="G117" s="2">
        <f>ROUND(C117*'113級距'!$P$6*0.7*A117/30,0)+ROUND(C117*'113級距'!$P$7*0.7*A117/30,0)</f>
        <v>933</v>
      </c>
      <c r="H117" s="87">
        <f>ROUND(F117*'113級距'!$P$9*0.6*'113級距'!$P$10,0)</f>
        <v>1329</v>
      </c>
      <c r="I117" s="28">
        <f>ROUND(E117*'113級距'!$P$2*A117/30,0)</f>
        <v>90</v>
      </c>
      <c r="J117" s="8">
        <f>ROUND(D117*'113級距'!$P$4*A117/30,0)</f>
        <v>30</v>
      </c>
      <c r="K117" s="2">
        <f>ROUND(C117*'113級距'!$P$6*0.2*A117/30,0)+ROUND(C117*'113級距'!$P$7*0.2*A117/30,0)</f>
        <v>266</v>
      </c>
      <c r="L117" s="26">
        <f>ROUND(F117*'113級距'!$P$9*0.3,0)</f>
        <v>426</v>
      </c>
      <c r="M117" s="12">
        <f>ROUND(C117*'113級距'!$P$6*0.7*A117/30,0)</f>
        <v>855</v>
      </c>
      <c r="N117" s="3">
        <f>ROUND(C117*'113級距'!$P$6*0.2*A117/30,0)</f>
        <v>244</v>
      </c>
      <c r="O117" s="46">
        <f>ROUND(C117*'113級距'!$P$6*0.2*A117/30*0.25,0)+ROUND(C117*'113級距'!$P$7*0.2*A117/30*0.25,0)</f>
        <v>67</v>
      </c>
      <c r="P117" s="46">
        <f t="shared" si="18"/>
        <v>107</v>
      </c>
      <c r="Q117" s="28">
        <f t="shared" si="19"/>
        <v>199</v>
      </c>
      <c r="R117" s="8">
        <f t="shared" si="20"/>
        <v>319</v>
      </c>
      <c r="S117" s="46">
        <f>ROUND(C117*'113級距'!$P$6*0.2*A117/30*0.5,0)+ROUND(C117*'113級距'!$P$7*0.2*A117/30*0.5,0)</f>
        <v>133</v>
      </c>
      <c r="T117" s="46">
        <f t="shared" si="21"/>
        <v>213</v>
      </c>
      <c r="U117" s="28">
        <f t="shared" si="22"/>
        <v>133</v>
      </c>
      <c r="V117" s="26">
        <f t="shared" si="23"/>
        <v>213</v>
      </c>
    </row>
    <row r="118" spans="1:22" ht="16.5">
      <c r="A118" s="16">
        <v>30</v>
      </c>
      <c r="B118" s="34"/>
      <c r="C118" s="46">
        <f>VLOOKUP(B118,'113級距'!A$10:C$37,3,TRUE)</f>
        <v>11100</v>
      </c>
      <c r="D118" s="46">
        <f>VLOOKUP(B118,'113級距'!$J$23:$L$47,3,TRUE)</f>
        <v>27470</v>
      </c>
      <c r="E118" s="46">
        <f>VLOOKUP(B118,'113級距'!D$3:F$64,3,TRUE)</f>
        <v>1500</v>
      </c>
      <c r="F118" s="47">
        <f>VLOOKUP(B118,'113級距'!G:I,3,TRUE)</f>
        <v>27470</v>
      </c>
      <c r="G118" s="2">
        <f>ROUND(C118*'113級距'!$P$6*0.7*A118/30,0)+ROUND(C118*'113級距'!$P$7*0.7*A118/30,0)</f>
        <v>933</v>
      </c>
      <c r="H118" s="87">
        <f>ROUND(F118*'113級距'!$P$9*0.6*'113級距'!$P$10,0)</f>
        <v>1329</v>
      </c>
      <c r="I118" s="28">
        <f>ROUND(E118*'113級距'!$P$2*A118/30,0)</f>
        <v>90</v>
      </c>
      <c r="J118" s="8">
        <f>ROUND(D118*'113級距'!$P$4*A118/30,0)</f>
        <v>30</v>
      </c>
      <c r="K118" s="2">
        <f>ROUND(C118*'113級距'!$P$6*0.2*A118/30,0)+ROUND(C118*'113級距'!$P$7*0.2*A118/30,0)</f>
        <v>266</v>
      </c>
      <c r="L118" s="26">
        <f>ROUND(F118*'113級距'!$P$9*0.3,0)</f>
        <v>426</v>
      </c>
      <c r="M118" s="12">
        <f>ROUND(C118*'113級距'!$P$6*0.7*A118/30,0)</f>
        <v>855</v>
      </c>
      <c r="N118" s="3">
        <f>ROUND(C118*'113級距'!$P$6*0.2*A118/30,0)</f>
        <v>244</v>
      </c>
      <c r="O118" s="46">
        <f>ROUND(C118*'113級距'!$P$6*0.2*A118/30*0.25,0)+ROUND(C118*'113級距'!$P$7*0.2*A118/30*0.25,0)</f>
        <v>67</v>
      </c>
      <c r="P118" s="46">
        <f t="shared" si="18"/>
        <v>107</v>
      </c>
      <c r="Q118" s="28">
        <f t="shared" si="19"/>
        <v>199</v>
      </c>
      <c r="R118" s="8">
        <f t="shared" si="20"/>
        <v>319</v>
      </c>
      <c r="S118" s="46">
        <f>ROUND(C118*'113級距'!$P$6*0.2*A118/30*0.5,0)+ROUND(C118*'113級距'!$P$7*0.2*A118/30*0.5,0)</f>
        <v>133</v>
      </c>
      <c r="T118" s="46">
        <f t="shared" si="21"/>
        <v>213</v>
      </c>
      <c r="U118" s="28">
        <f t="shared" si="22"/>
        <v>133</v>
      </c>
      <c r="V118" s="26">
        <f t="shared" si="23"/>
        <v>213</v>
      </c>
    </row>
    <row r="119" spans="1:22" ht="16.5">
      <c r="A119" s="16">
        <v>30</v>
      </c>
      <c r="B119" s="34"/>
      <c r="C119" s="46">
        <f>VLOOKUP(B119,'113級距'!A$10:C$37,3,TRUE)</f>
        <v>11100</v>
      </c>
      <c r="D119" s="46">
        <f>VLOOKUP(B119,'113級距'!$J$23:$L$47,3,TRUE)</f>
        <v>27470</v>
      </c>
      <c r="E119" s="46">
        <f>VLOOKUP(B119,'113級距'!D$3:F$64,3,TRUE)</f>
        <v>1500</v>
      </c>
      <c r="F119" s="47">
        <f>VLOOKUP(B119,'113級距'!G:I,3,TRUE)</f>
        <v>27470</v>
      </c>
      <c r="G119" s="2">
        <f>ROUND(C119*'113級距'!$P$6*0.7*A119/30,0)+ROUND(C119*'113級距'!$P$7*0.7*A119/30,0)</f>
        <v>933</v>
      </c>
      <c r="H119" s="87">
        <f>ROUND(F119*'113級距'!$P$9*0.6*'113級距'!$P$10,0)</f>
        <v>1329</v>
      </c>
      <c r="I119" s="28">
        <f>ROUND(E119*'113級距'!$P$2*A119/30,0)</f>
        <v>90</v>
      </c>
      <c r="J119" s="8">
        <f>ROUND(D119*'113級距'!$P$4*A119/30,0)</f>
        <v>30</v>
      </c>
      <c r="K119" s="2">
        <f>ROUND(C119*'113級距'!$P$6*0.2*A119/30,0)+ROUND(C119*'113級距'!$P$7*0.2*A119/30,0)</f>
        <v>266</v>
      </c>
      <c r="L119" s="26">
        <f>ROUND(F119*'113級距'!$P$9*0.3,0)</f>
        <v>426</v>
      </c>
      <c r="M119" s="12">
        <f>ROUND(C119*'113級距'!$P$6*0.7*A119/30,0)</f>
        <v>855</v>
      </c>
      <c r="N119" s="3">
        <f>ROUND(C119*'113級距'!$P$6*0.2*A119/30,0)</f>
        <v>244</v>
      </c>
      <c r="O119" s="46">
        <f>ROUND(C119*'113級距'!$P$6*0.2*A119/30*0.25,0)+ROUND(C119*'113級距'!$P$7*0.2*A119/30*0.25,0)</f>
        <v>67</v>
      </c>
      <c r="P119" s="46">
        <f t="shared" si="18"/>
        <v>107</v>
      </c>
      <c r="Q119" s="28">
        <f t="shared" si="19"/>
        <v>199</v>
      </c>
      <c r="R119" s="8">
        <f t="shared" si="20"/>
        <v>319</v>
      </c>
      <c r="S119" s="46">
        <f>ROUND(C119*'113級距'!$P$6*0.2*A119/30*0.5,0)+ROUND(C119*'113級距'!$P$7*0.2*A119/30*0.5,0)</f>
        <v>133</v>
      </c>
      <c r="T119" s="46">
        <f t="shared" si="21"/>
        <v>213</v>
      </c>
      <c r="U119" s="28">
        <f t="shared" si="22"/>
        <v>133</v>
      </c>
      <c r="V119" s="26">
        <f t="shared" si="23"/>
        <v>213</v>
      </c>
    </row>
    <row r="120" spans="1:22" ht="16.5">
      <c r="A120" s="16">
        <v>30</v>
      </c>
      <c r="B120" s="34"/>
      <c r="C120" s="46">
        <f>VLOOKUP(B120,'113級距'!A$10:C$37,3,TRUE)</f>
        <v>11100</v>
      </c>
      <c r="D120" s="46">
        <f>VLOOKUP(B120,'113級距'!$J$23:$L$47,3,TRUE)</f>
        <v>27470</v>
      </c>
      <c r="E120" s="46">
        <f>VLOOKUP(B120,'113級距'!D$3:F$64,3,TRUE)</f>
        <v>1500</v>
      </c>
      <c r="F120" s="47">
        <f>VLOOKUP(B120,'113級距'!G:I,3,TRUE)</f>
        <v>27470</v>
      </c>
      <c r="G120" s="2">
        <f>ROUND(C120*'113級距'!$P$6*0.7*A120/30,0)+ROUND(C120*'113級距'!$P$7*0.7*A120/30,0)</f>
        <v>933</v>
      </c>
      <c r="H120" s="149">
        <f>ROUND(F120*'113級距'!$P$9*0.6*'113級距'!$P$10,0)</f>
        <v>1329</v>
      </c>
      <c r="I120" s="28">
        <f>ROUND(E120*'113級距'!$P$2*A120/30,0)</f>
        <v>90</v>
      </c>
      <c r="J120" s="8">
        <f>ROUND(D120*'113級距'!$P$4*A120/30,0)</f>
        <v>30</v>
      </c>
      <c r="K120" s="2">
        <f>ROUND(C120*'113級距'!$P$6*0.2*A120/30,0)+ROUND(C120*'113級距'!$P$7*0.2*A120/30,0)</f>
        <v>266</v>
      </c>
      <c r="L120" s="26">
        <f>ROUND(F120*'113級距'!$P$9*0.3,0)</f>
        <v>426</v>
      </c>
      <c r="M120" s="12">
        <f>ROUND(C120*'113級距'!$P$6*0.7*A120/30,0)</f>
        <v>855</v>
      </c>
      <c r="N120" s="3">
        <f>ROUND(C120*'113級距'!$P$6*0.2*A120/30,0)</f>
        <v>244</v>
      </c>
      <c r="O120" s="46">
        <f>ROUND(C120*'113級距'!$P$6*0.2*A120/30*0.25,0)+ROUND(C120*'113級距'!$P$7*0.2*A120/30*0.25,0)</f>
        <v>67</v>
      </c>
      <c r="P120" s="46">
        <f aca="true" t="shared" si="24" ref="P120:P142">ROUNDUP(ROUNDDOWN(L120/4,1),0)</f>
        <v>107</v>
      </c>
      <c r="Q120" s="28">
        <f aca="true" t="shared" si="25" ref="Q120:Q142">ROUND(K120-O120,0)</f>
        <v>199</v>
      </c>
      <c r="R120" s="8">
        <f aca="true" t="shared" si="26" ref="R120:R142">ROUND(L120-P120,0)</f>
        <v>319</v>
      </c>
      <c r="S120" s="46">
        <f>ROUND(C120*'113級距'!$P$6*0.2*A120/30*0.5,0)+ROUND(C120*'113級距'!$P$7*0.2*A120/30*0.5,0)</f>
        <v>133</v>
      </c>
      <c r="T120" s="46">
        <f aca="true" t="shared" si="27" ref="T120:T142">ROUNDUP(ROUNDDOWN(L120/2,1),0)</f>
        <v>213</v>
      </c>
      <c r="U120" s="28">
        <f aca="true" t="shared" si="28" ref="U120:U142">ROUND(K120-S120,0)</f>
        <v>133</v>
      </c>
      <c r="V120" s="26">
        <f aca="true" t="shared" si="29" ref="V120:V142">ROUND(L120-T120,0)</f>
        <v>213</v>
      </c>
    </row>
    <row r="121" spans="1:22" ht="16.5">
      <c r="A121" s="16">
        <v>30</v>
      </c>
      <c r="B121" s="34"/>
      <c r="C121" s="46">
        <f>VLOOKUP(B121,'113級距'!A$10:C$37,3,TRUE)</f>
        <v>11100</v>
      </c>
      <c r="D121" s="46">
        <f>VLOOKUP(B121,'113級距'!$J$23:$L$47,3,TRUE)</f>
        <v>27470</v>
      </c>
      <c r="E121" s="46">
        <f>VLOOKUP(B121,'113級距'!D$3:F$64,3,TRUE)</f>
        <v>1500</v>
      </c>
      <c r="F121" s="47">
        <f>VLOOKUP(B121,'113級距'!G:I,3,TRUE)</f>
        <v>27470</v>
      </c>
      <c r="G121" s="2">
        <f>ROUND(C121*'113級距'!$P$6*0.7*A121/30,0)+ROUND(C121*'113級距'!$P$7*0.7*A121/30,0)</f>
        <v>933</v>
      </c>
      <c r="H121" s="149">
        <f>ROUND(F121*'113級距'!$P$9*0.6*'113級距'!$P$10,0)</f>
        <v>1329</v>
      </c>
      <c r="I121" s="28">
        <f>ROUND(E121*'113級距'!$P$2*A121/30,0)</f>
        <v>90</v>
      </c>
      <c r="J121" s="8">
        <f>ROUND(D121*'113級距'!$P$4*A121/30,0)</f>
        <v>30</v>
      </c>
      <c r="K121" s="2">
        <f>ROUND(C121*'113級距'!$P$6*0.2*A121/30,0)+ROUND(C121*'113級距'!$P$7*0.2*A121/30,0)</f>
        <v>266</v>
      </c>
      <c r="L121" s="26">
        <f>ROUND(F121*'113級距'!$P$9*0.3,0)</f>
        <v>426</v>
      </c>
      <c r="M121" s="12">
        <f>ROUND(C121*'113級距'!$P$6*0.7*A121/30,0)</f>
        <v>855</v>
      </c>
      <c r="N121" s="3">
        <f>ROUND(C121*'113級距'!$P$6*0.2*A121/30,0)</f>
        <v>244</v>
      </c>
      <c r="O121" s="46">
        <f>ROUND(C121*'113級距'!$P$6*0.2*A121/30*0.25,0)+ROUND(C121*'113級距'!$P$7*0.2*A121/30*0.25,0)</f>
        <v>67</v>
      </c>
      <c r="P121" s="46">
        <f t="shared" si="24"/>
        <v>107</v>
      </c>
      <c r="Q121" s="28">
        <f t="shared" si="25"/>
        <v>199</v>
      </c>
      <c r="R121" s="8">
        <f t="shared" si="26"/>
        <v>319</v>
      </c>
      <c r="S121" s="46">
        <f>ROUND(C121*'113級距'!$P$6*0.2*A121/30*0.5,0)+ROUND(C121*'113級距'!$P$7*0.2*A121/30*0.5,0)</f>
        <v>133</v>
      </c>
      <c r="T121" s="46">
        <f t="shared" si="27"/>
        <v>213</v>
      </c>
      <c r="U121" s="28">
        <f t="shared" si="28"/>
        <v>133</v>
      </c>
      <c r="V121" s="26">
        <f t="shared" si="29"/>
        <v>213</v>
      </c>
    </row>
    <row r="122" spans="1:22" ht="16.5">
      <c r="A122" s="16">
        <v>30</v>
      </c>
      <c r="B122" s="34"/>
      <c r="C122" s="46">
        <f>VLOOKUP(B122,'113級距'!A$10:C$37,3,TRUE)</f>
        <v>11100</v>
      </c>
      <c r="D122" s="46">
        <f>VLOOKUP(B122,'113級距'!$J$23:$L$47,3,TRUE)</f>
        <v>27470</v>
      </c>
      <c r="E122" s="46">
        <f>VLOOKUP(B122,'113級距'!D$3:F$64,3,TRUE)</f>
        <v>1500</v>
      </c>
      <c r="F122" s="47">
        <f>VLOOKUP(B122,'113級距'!G:I,3,TRUE)</f>
        <v>27470</v>
      </c>
      <c r="G122" s="2">
        <f>ROUND(C122*'113級距'!$P$6*0.7*A122/30,0)+ROUND(C122*'113級距'!$P$7*0.7*A122/30,0)</f>
        <v>933</v>
      </c>
      <c r="H122" s="149">
        <f>ROUND(F122*'113級距'!$P$9*0.6*'113級距'!$P$10,0)</f>
        <v>1329</v>
      </c>
      <c r="I122" s="28">
        <f>ROUND(E122*'113級距'!$P$2*A122/30,0)</f>
        <v>90</v>
      </c>
      <c r="J122" s="8">
        <f>ROUND(D122*'113級距'!$P$4*A122/30,0)</f>
        <v>30</v>
      </c>
      <c r="K122" s="2">
        <f>ROUND(C122*'113級距'!$P$6*0.2*A122/30,0)+ROUND(C122*'113級距'!$P$7*0.2*A122/30,0)</f>
        <v>266</v>
      </c>
      <c r="L122" s="26">
        <f>ROUND(F122*'113級距'!$P$9*0.3,0)</f>
        <v>426</v>
      </c>
      <c r="M122" s="12">
        <f>ROUND(C122*'113級距'!$P$6*0.7*A122/30,0)</f>
        <v>855</v>
      </c>
      <c r="N122" s="3">
        <f>ROUND(C122*'113級距'!$P$6*0.2*A122/30,0)</f>
        <v>244</v>
      </c>
      <c r="O122" s="46">
        <f>ROUND(C122*'113級距'!$P$6*0.2*A122/30*0.25,0)+ROUND(C122*'113級距'!$P$7*0.2*A122/30*0.25,0)</f>
        <v>67</v>
      </c>
      <c r="P122" s="46">
        <f t="shared" si="24"/>
        <v>107</v>
      </c>
      <c r="Q122" s="28">
        <f t="shared" si="25"/>
        <v>199</v>
      </c>
      <c r="R122" s="8">
        <f t="shared" si="26"/>
        <v>319</v>
      </c>
      <c r="S122" s="46">
        <f>ROUND(C122*'113級距'!$P$6*0.2*A122/30*0.5,0)+ROUND(C122*'113級距'!$P$7*0.2*A122/30*0.5,0)</f>
        <v>133</v>
      </c>
      <c r="T122" s="46">
        <f t="shared" si="27"/>
        <v>213</v>
      </c>
      <c r="U122" s="28">
        <f t="shared" si="28"/>
        <v>133</v>
      </c>
      <c r="V122" s="26">
        <f t="shared" si="29"/>
        <v>213</v>
      </c>
    </row>
    <row r="123" spans="1:22" ht="16.5">
      <c r="A123" s="16">
        <v>30</v>
      </c>
      <c r="B123" s="34"/>
      <c r="C123" s="46">
        <f>VLOOKUP(B123,'113級距'!A$10:C$37,3,TRUE)</f>
        <v>11100</v>
      </c>
      <c r="D123" s="46">
        <f>VLOOKUP(B123,'113級距'!$J$23:$L$47,3,TRUE)</f>
        <v>27470</v>
      </c>
      <c r="E123" s="46">
        <f>VLOOKUP(B123,'113級距'!D$3:F$64,3,TRUE)</f>
        <v>1500</v>
      </c>
      <c r="F123" s="47">
        <f>VLOOKUP(B123,'113級距'!G:I,3,TRUE)</f>
        <v>27470</v>
      </c>
      <c r="G123" s="2">
        <f>ROUND(C123*'113級距'!$P$6*0.7*A123/30,0)+ROUND(C123*'113級距'!$P$7*0.7*A123/30,0)</f>
        <v>933</v>
      </c>
      <c r="H123" s="149">
        <f>ROUND(F123*'113級距'!$P$9*0.6*'113級距'!$P$10,0)</f>
        <v>1329</v>
      </c>
      <c r="I123" s="28">
        <f>ROUND(E123*'113級距'!$P$2*A123/30,0)</f>
        <v>90</v>
      </c>
      <c r="J123" s="8">
        <f>ROUND(D123*'113級距'!$P$4*A123/30,0)</f>
        <v>30</v>
      </c>
      <c r="K123" s="2">
        <f>ROUND(C123*'113級距'!$P$6*0.2*A123/30,0)+ROUND(C123*'113級距'!$P$7*0.2*A123/30,0)</f>
        <v>266</v>
      </c>
      <c r="L123" s="26">
        <f>ROUND(F123*'113級距'!$P$9*0.3,0)</f>
        <v>426</v>
      </c>
      <c r="M123" s="12">
        <f>ROUND(C123*'113級距'!$P$6*0.7*A123/30,0)</f>
        <v>855</v>
      </c>
      <c r="N123" s="3">
        <f>ROUND(C123*'113級距'!$P$6*0.2*A123/30,0)</f>
        <v>244</v>
      </c>
      <c r="O123" s="46">
        <f>ROUND(C123*'113級距'!$P$6*0.2*A123/30*0.25,0)+ROUND(C123*'113級距'!$P$7*0.2*A123/30*0.25,0)</f>
        <v>67</v>
      </c>
      <c r="P123" s="46">
        <f t="shared" si="24"/>
        <v>107</v>
      </c>
      <c r="Q123" s="28">
        <f t="shared" si="25"/>
        <v>199</v>
      </c>
      <c r="R123" s="8">
        <f t="shared" si="26"/>
        <v>319</v>
      </c>
      <c r="S123" s="46">
        <f>ROUND(C123*'113級距'!$P$6*0.2*A123/30*0.5,0)+ROUND(C123*'113級距'!$P$7*0.2*A123/30*0.5,0)</f>
        <v>133</v>
      </c>
      <c r="T123" s="46">
        <f t="shared" si="27"/>
        <v>213</v>
      </c>
      <c r="U123" s="28">
        <f t="shared" si="28"/>
        <v>133</v>
      </c>
      <c r="V123" s="26">
        <f t="shared" si="29"/>
        <v>213</v>
      </c>
    </row>
    <row r="124" spans="1:22" ht="16.5">
      <c r="A124" s="16">
        <v>30</v>
      </c>
      <c r="B124" s="34"/>
      <c r="C124" s="46">
        <f>VLOOKUP(B124,'113級距'!A$10:C$37,3,TRUE)</f>
        <v>11100</v>
      </c>
      <c r="D124" s="46">
        <f>VLOOKUP(B124,'113級距'!$J$23:$L$47,3,TRUE)</f>
        <v>27470</v>
      </c>
      <c r="E124" s="46">
        <f>VLOOKUP(B124,'113級距'!D$3:F$64,3,TRUE)</f>
        <v>1500</v>
      </c>
      <c r="F124" s="47">
        <f>VLOOKUP(B124,'113級距'!G:I,3,TRUE)</f>
        <v>27470</v>
      </c>
      <c r="G124" s="2">
        <f>ROUND(C124*'113級距'!$P$6*0.7*A124/30,0)+ROUND(C124*'113級距'!$P$7*0.7*A124/30,0)</f>
        <v>933</v>
      </c>
      <c r="H124" s="149">
        <f>ROUND(F124*'113級距'!$P$9*0.6*'113級距'!$P$10,0)</f>
        <v>1329</v>
      </c>
      <c r="I124" s="28">
        <f>ROUND(E124*'113級距'!$P$2*A124/30,0)</f>
        <v>90</v>
      </c>
      <c r="J124" s="8">
        <f>ROUND(D124*'113級距'!$P$4*A124/30,0)</f>
        <v>30</v>
      </c>
      <c r="K124" s="2">
        <f>ROUND(C124*'113級距'!$P$6*0.2*A124/30,0)+ROUND(C124*'113級距'!$P$7*0.2*A124/30,0)</f>
        <v>266</v>
      </c>
      <c r="L124" s="26">
        <f>ROUND(F124*'113級距'!$P$9*0.3,0)</f>
        <v>426</v>
      </c>
      <c r="M124" s="12">
        <f>ROUND(C124*'113級距'!$P$6*0.7*A124/30,0)</f>
        <v>855</v>
      </c>
      <c r="N124" s="3">
        <f>ROUND(C124*'113級距'!$P$6*0.2*A124/30,0)</f>
        <v>244</v>
      </c>
      <c r="O124" s="46">
        <f>ROUND(C124*'113級距'!$P$6*0.2*A124/30*0.25,0)+ROUND(C124*'113級距'!$P$7*0.2*A124/30*0.25,0)</f>
        <v>67</v>
      </c>
      <c r="P124" s="46">
        <f t="shared" si="24"/>
        <v>107</v>
      </c>
      <c r="Q124" s="28">
        <f t="shared" si="25"/>
        <v>199</v>
      </c>
      <c r="R124" s="8">
        <f t="shared" si="26"/>
        <v>319</v>
      </c>
      <c r="S124" s="46">
        <f>ROUND(C124*'113級距'!$P$6*0.2*A124/30*0.5,0)+ROUND(C124*'113級距'!$P$7*0.2*A124/30*0.5,0)</f>
        <v>133</v>
      </c>
      <c r="T124" s="46">
        <f t="shared" si="27"/>
        <v>213</v>
      </c>
      <c r="U124" s="28">
        <f t="shared" si="28"/>
        <v>133</v>
      </c>
      <c r="V124" s="26">
        <f t="shared" si="29"/>
        <v>213</v>
      </c>
    </row>
    <row r="125" spans="1:22" ht="16.5">
      <c r="A125" s="16">
        <v>30</v>
      </c>
      <c r="B125" s="34"/>
      <c r="C125" s="46">
        <f>VLOOKUP(B125,'113級距'!A$10:C$37,3,TRUE)</f>
        <v>11100</v>
      </c>
      <c r="D125" s="46">
        <f>VLOOKUP(B125,'113級距'!$J$23:$L$47,3,TRUE)</f>
        <v>27470</v>
      </c>
      <c r="E125" s="46">
        <f>VLOOKUP(B125,'113級距'!D$3:F$64,3,TRUE)</f>
        <v>1500</v>
      </c>
      <c r="F125" s="47">
        <f>VLOOKUP(B125,'113級距'!G:I,3,TRUE)</f>
        <v>27470</v>
      </c>
      <c r="G125" s="2">
        <f>ROUND(C125*'113級距'!$P$6*0.7*A125/30,0)+ROUND(C125*'113級距'!$P$7*0.7*A125/30,0)</f>
        <v>933</v>
      </c>
      <c r="H125" s="149">
        <f>ROUND(F125*'113級距'!$P$9*0.6*'113級距'!$P$10,0)</f>
        <v>1329</v>
      </c>
      <c r="I125" s="28">
        <f>ROUND(E125*'113級距'!$P$2*A125/30,0)</f>
        <v>90</v>
      </c>
      <c r="J125" s="8">
        <f>ROUND(D125*'113級距'!$P$4*A125/30,0)</f>
        <v>30</v>
      </c>
      <c r="K125" s="2">
        <f>ROUND(C125*'113級距'!$P$6*0.2*A125/30,0)+ROUND(C125*'113級距'!$P$7*0.2*A125/30,0)</f>
        <v>266</v>
      </c>
      <c r="L125" s="26">
        <f>ROUND(F125*'113級距'!$P$9*0.3,0)</f>
        <v>426</v>
      </c>
      <c r="M125" s="12">
        <f>ROUND(C125*'113級距'!$P$6*0.7*A125/30,0)</f>
        <v>855</v>
      </c>
      <c r="N125" s="3">
        <f>ROUND(C125*'113級距'!$P$6*0.2*A125/30,0)</f>
        <v>244</v>
      </c>
      <c r="O125" s="46">
        <f>ROUND(C125*'113級距'!$P$6*0.2*A125/30*0.25,0)+ROUND(C125*'113級距'!$P$7*0.2*A125/30*0.25,0)</f>
        <v>67</v>
      </c>
      <c r="P125" s="46">
        <f t="shared" si="24"/>
        <v>107</v>
      </c>
      <c r="Q125" s="28">
        <f t="shared" si="25"/>
        <v>199</v>
      </c>
      <c r="R125" s="8">
        <f t="shared" si="26"/>
        <v>319</v>
      </c>
      <c r="S125" s="46">
        <f>ROUND(C125*'113級距'!$P$6*0.2*A125/30*0.5,0)+ROUND(C125*'113級距'!$P$7*0.2*A125/30*0.5,0)</f>
        <v>133</v>
      </c>
      <c r="T125" s="46">
        <f t="shared" si="27"/>
        <v>213</v>
      </c>
      <c r="U125" s="28">
        <f t="shared" si="28"/>
        <v>133</v>
      </c>
      <c r="V125" s="26">
        <f t="shared" si="29"/>
        <v>213</v>
      </c>
    </row>
    <row r="126" spans="1:22" ht="16.5">
      <c r="A126" s="16">
        <v>30</v>
      </c>
      <c r="B126" s="50"/>
      <c r="C126" s="46">
        <f>VLOOKUP(B126,'113級距'!A$10:C$37,3,TRUE)</f>
        <v>11100</v>
      </c>
      <c r="D126" s="46">
        <f>VLOOKUP(B126,'113級距'!$J$23:$L$47,3,TRUE)</f>
        <v>27470</v>
      </c>
      <c r="E126" s="46">
        <f>VLOOKUP(B126,'113級距'!D$3:F$64,3,TRUE)</f>
        <v>1500</v>
      </c>
      <c r="F126" s="47">
        <f>VLOOKUP(B126,'113級距'!G:I,3,TRUE)</f>
        <v>27470</v>
      </c>
      <c r="G126" s="2">
        <f>ROUND(C126*'113級距'!$P$6*0.7*A126/30,0)+ROUND(C126*'113級距'!$P$7*0.7*A126/30,0)</f>
        <v>933</v>
      </c>
      <c r="H126" s="149">
        <f>ROUND(F126*'113級距'!$P$9*0.6*'113級距'!$P$10,0)</f>
        <v>1329</v>
      </c>
      <c r="I126" s="28">
        <f>ROUND(E126*'113級距'!$P$2*A126/30,0)</f>
        <v>90</v>
      </c>
      <c r="J126" s="8">
        <f>ROUND(D126*'113級距'!$P$4*A126/30,0)</f>
        <v>30</v>
      </c>
      <c r="K126" s="2">
        <f>ROUND(C126*'113級距'!$P$6*0.2*A126/30,0)+ROUND(C126*'113級距'!$P$7*0.2*A126/30,0)</f>
        <v>266</v>
      </c>
      <c r="L126" s="26">
        <f>ROUND(F126*'113級距'!$P$9*0.3,0)</f>
        <v>426</v>
      </c>
      <c r="M126" s="12">
        <f>ROUND(C126*'113級距'!$P$6*0.7*A126/30,0)</f>
        <v>855</v>
      </c>
      <c r="N126" s="3">
        <f>ROUND(C126*'113級距'!$P$6*0.2*A126/30,0)</f>
        <v>244</v>
      </c>
      <c r="O126" s="46">
        <f>ROUND(C126*'113級距'!$P$6*0.2*A126/30*0.25,0)+ROUND(C126*'113級距'!$P$7*0.2*A126/30*0.25,0)</f>
        <v>67</v>
      </c>
      <c r="P126" s="46">
        <f t="shared" si="24"/>
        <v>107</v>
      </c>
      <c r="Q126" s="28">
        <f t="shared" si="25"/>
        <v>199</v>
      </c>
      <c r="R126" s="8">
        <f t="shared" si="26"/>
        <v>319</v>
      </c>
      <c r="S126" s="46">
        <f>ROUND(C126*'113級距'!$P$6*0.2*A126/30*0.5,0)+ROUND(C126*'113級距'!$P$7*0.2*A126/30*0.5,0)</f>
        <v>133</v>
      </c>
      <c r="T126" s="46">
        <f t="shared" si="27"/>
        <v>213</v>
      </c>
      <c r="U126" s="28">
        <f t="shared" si="28"/>
        <v>133</v>
      </c>
      <c r="V126" s="26">
        <f t="shared" si="29"/>
        <v>213</v>
      </c>
    </row>
    <row r="127" spans="1:22" ht="16.5">
      <c r="A127" s="16">
        <v>30</v>
      </c>
      <c r="B127" s="50"/>
      <c r="C127" s="46">
        <f>VLOOKUP(B127,'113級距'!A$10:C$37,3,TRUE)</f>
        <v>11100</v>
      </c>
      <c r="D127" s="46">
        <f>VLOOKUP(B127,'113級距'!$J$23:$L$47,3,TRUE)</f>
        <v>27470</v>
      </c>
      <c r="E127" s="46">
        <f>VLOOKUP(B127,'113級距'!D$3:F$64,3,TRUE)</f>
        <v>1500</v>
      </c>
      <c r="F127" s="47">
        <f>VLOOKUP(B127,'113級距'!G:I,3,TRUE)</f>
        <v>27470</v>
      </c>
      <c r="G127" s="2">
        <f>ROUND(C127*'113級距'!$P$6*0.7*A127/30,0)+ROUND(C127*'113級距'!$P$7*0.7*A127/30,0)</f>
        <v>933</v>
      </c>
      <c r="H127" s="149">
        <f>ROUND(F127*'113級距'!$P$9*0.6*'113級距'!$P$10,0)</f>
        <v>1329</v>
      </c>
      <c r="I127" s="28">
        <f>ROUND(E127*'113級距'!$P$2*A127/30,0)</f>
        <v>90</v>
      </c>
      <c r="J127" s="8">
        <f>ROUND(D127*'113級距'!$P$4*A127/30,0)</f>
        <v>30</v>
      </c>
      <c r="K127" s="2">
        <f>ROUND(C127*'113級距'!$P$6*0.2*A127/30,0)+ROUND(C127*'113級距'!$P$7*0.2*A127/30,0)</f>
        <v>266</v>
      </c>
      <c r="L127" s="26">
        <f>ROUND(F127*'113級距'!$P$9*0.3,0)</f>
        <v>426</v>
      </c>
      <c r="M127" s="12">
        <f>ROUND(C127*'113級距'!$P$6*0.7*A127/30,0)</f>
        <v>855</v>
      </c>
      <c r="N127" s="3">
        <f>ROUND(C127*'113級距'!$P$6*0.2*A127/30,0)</f>
        <v>244</v>
      </c>
      <c r="O127" s="46">
        <f>ROUND(C127*'113級距'!$P$6*0.2*A127/30*0.25,0)+ROUND(C127*'113級距'!$P$7*0.2*A127/30*0.25,0)</f>
        <v>67</v>
      </c>
      <c r="P127" s="46">
        <f t="shared" si="24"/>
        <v>107</v>
      </c>
      <c r="Q127" s="28">
        <f t="shared" si="25"/>
        <v>199</v>
      </c>
      <c r="R127" s="8">
        <f t="shared" si="26"/>
        <v>319</v>
      </c>
      <c r="S127" s="46">
        <f>ROUND(C127*'113級距'!$P$6*0.2*A127/30*0.5,0)+ROUND(C127*'113級距'!$P$7*0.2*A127/30*0.5,0)</f>
        <v>133</v>
      </c>
      <c r="T127" s="46">
        <f t="shared" si="27"/>
        <v>213</v>
      </c>
      <c r="U127" s="28">
        <f t="shared" si="28"/>
        <v>133</v>
      </c>
      <c r="V127" s="26">
        <f t="shared" si="29"/>
        <v>213</v>
      </c>
    </row>
    <row r="128" spans="1:22" ht="16.5">
      <c r="A128" s="16">
        <v>30</v>
      </c>
      <c r="B128" s="50"/>
      <c r="C128" s="46">
        <f>VLOOKUP(B128,'113級距'!A$10:C$37,3,TRUE)</f>
        <v>11100</v>
      </c>
      <c r="D128" s="46">
        <f>VLOOKUP(B128,'113級距'!$J$23:$L$47,3,TRUE)</f>
        <v>27470</v>
      </c>
      <c r="E128" s="46">
        <f>VLOOKUP(B128,'113級距'!D$3:F$64,3,TRUE)</f>
        <v>1500</v>
      </c>
      <c r="F128" s="47">
        <f>VLOOKUP(B128,'113級距'!G:I,3,TRUE)</f>
        <v>27470</v>
      </c>
      <c r="G128" s="2">
        <f>ROUND(C128*'113級距'!$P$6*0.7*A128/30,0)+ROUND(C128*'113級距'!$P$7*0.7*A128/30,0)</f>
        <v>933</v>
      </c>
      <c r="H128" s="149">
        <f>ROUND(F128*'113級距'!$P$9*0.6*'113級距'!$P$10,0)</f>
        <v>1329</v>
      </c>
      <c r="I128" s="28">
        <f>ROUND(E128*'113級距'!$P$2*A128/30,0)</f>
        <v>90</v>
      </c>
      <c r="J128" s="8">
        <f>ROUND(D128*'113級距'!$P$4*A128/30,0)</f>
        <v>30</v>
      </c>
      <c r="K128" s="2">
        <f>ROUND(C128*'113級距'!$P$6*0.2*A128/30,0)+ROUND(C128*'113級距'!$P$7*0.2*A128/30,0)</f>
        <v>266</v>
      </c>
      <c r="L128" s="26">
        <f>ROUND(F128*'113級距'!$P$9*0.3,0)</f>
        <v>426</v>
      </c>
      <c r="M128" s="12">
        <f>ROUND(C128*'113級距'!$P$6*0.7*A128/30,0)</f>
        <v>855</v>
      </c>
      <c r="N128" s="3">
        <f>ROUND(C128*'113級距'!$P$6*0.2*A128/30,0)</f>
        <v>244</v>
      </c>
      <c r="O128" s="46">
        <f>ROUND(C128*'113級距'!$P$6*0.2*A128/30*0.25,0)+ROUND(C128*'113級距'!$P$7*0.2*A128/30*0.25,0)</f>
        <v>67</v>
      </c>
      <c r="P128" s="46">
        <f t="shared" si="24"/>
        <v>107</v>
      </c>
      <c r="Q128" s="28">
        <f t="shared" si="25"/>
        <v>199</v>
      </c>
      <c r="R128" s="8">
        <f t="shared" si="26"/>
        <v>319</v>
      </c>
      <c r="S128" s="46">
        <f>ROUND(C128*'113級距'!$P$6*0.2*A128/30*0.5,0)+ROUND(C128*'113級距'!$P$7*0.2*A128/30*0.5,0)</f>
        <v>133</v>
      </c>
      <c r="T128" s="46">
        <f t="shared" si="27"/>
        <v>213</v>
      </c>
      <c r="U128" s="28">
        <f t="shared" si="28"/>
        <v>133</v>
      </c>
      <c r="V128" s="26">
        <f t="shared" si="29"/>
        <v>213</v>
      </c>
    </row>
    <row r="129" spans="1:22" ht="16.5">
      <c r="A129" s="16">
        <v>30</v>
      </c>
      <c r="B129" s="50"/>
      <c r="C129" s="46">
        <f>VLOOKUP(B129,'113級距'!A$10:C$37,3,TRUE)</f>
        <v>11100</v>
      </c>
      <c r="D129" s="46">
        <f>VLOOKUP(B129,'113級距'!$J$23:$L$47,3,TRUE)</f>
        <v>27470</v>
      </c>
      <c r="E129" s="46">
        <f>VLOOKUP(B129,'113級距'!D$3:F$64,3,TRUE)</f>
        <v>1500</v>
      </c>
      <c r="F129" s="47">
        <f>VLOOKUP(B129,'113級距'!G:I,3,TRUE)</f>
        <v>27470</v>
      </c>
      <c r="G129" s="2">
        <f>ROUND(C129*'113級距'!$P$6*0.7*A129/30,0)+ROUND(C129*'113級距'!$P$7*0.7*A129/30,0)</f>
        <v>933</v>
      </c>
      <c r="H129" s="149">
        <f>ROUND(F129*'113級距'!$P$9*0.6*'113級距'!$P$10,0)</f>
        <v>1329</v>
      </c>
      <c r="I129" s="28">
        <f>ROUND(E129*'113級距'!$P$2*A129/30,0)</f>
        <v>90</v>
      </c>
      <c r="J129" s="8">
        <f>ROUND(D129*'113級距'!$P$4*A129/30,0)</f>
        <v>30</v>
      </c>
      <c r="K129" s="2">
        <f>ROUND(C129*'113級距'!$P$6*0.2*A129/30,0)+ROUND(C129*'113級距'!$P$7*0.2*A129/30,0)</f>
        <v>266</v>
      </c>
      <c r="L129" s="26">
        <f>ROUND(F129*'113級距'!$P$9*0.3,0)</f>
        <v>426</v>
      </c>
      <c r="M129" s="12">
        <f>ROUND(C129*'113級距'!$P$6*0.7*A129/30,0)</f>
        <v>855</v>
      </c>
      <c r="N129" s="3">
        <f>ROUND(C129*'113級距'!$P$6*0.2*A129/30,0)</f>
        <v>244</v>
      </c>
      <c r="O129" s="46">
        <f>ROUND(C129*'113級距'!$P$6*0.2*A129/30*0.25,0)+ROUND(C129*'113級距'!$P$7*0.2*A129/30*0.25,0)</f>
        <v>67</v>
      </c>
      <c r="P129" s="46">
        <f t="shared" si="24"/>
        <v>107</v>
      </c>
      <c r="Q129" s="28">
        <f t="shared" si="25"/>
        <v>199</v>
      </c>
      <c r="R129" s="8">
        <f t="shared" si="26"/>
        <v>319</v>
      </c>
      <c r="S129" s="46">
        <f>ROUND(C129*'113級距'!$P$6*0.2*A129/30*0.5,0)+ROUND(C129*'113級距'!$P$7*0.2*A129/30*0.5,0)</f>
        <v>133</v>
      </c>
      <c r="T129" s="46">
        <f t="shared" si="27"/>
        <v>213</v>
      </c>
      <c r="U129" s="28">
        <f t="shared" si="28"/>
        <v>133</v>
      </c>
      <c r="V129" s="26">
        <f t="shared" si="29"/>
        <v>213</v>
      </c>
    </row>
    <row r="130" spans="1:22" ht="16.5">
      <c r="A130" s="16">
        <v>30</v>
      </c>
      <c r="B130" s="50"/>
      <c r="C130" s="46">
        <f>VLOOKUP(B130,'113級距'!A$10:C$37,3,TRUE)</f>
        <v>11100</v>
      </c>
      <c r="D130" s="46">
        <f>VLOOKUP(B130,'113級距'!$J$23:$L$47,3,TRUE)</f>
        <v>27470</v>
      </c>
      <c r="E130" s="46">
        <f>VLOOKUP(B130,'113級距'!D$3:F$64,3,TRUE)</f>
        <v>1500</v>
      </c>
      <c r="F130" s="47">
        <f>VLOOKUP(B130,'113級距'!G:I,3,TRUE)</f>
        <v>27470</v>
      </c>
      <c r="G130" s="2">
        <f>ROUND(C130*'113級距'!$P$6*0.7*A130/30,0)+ROUND(C130*'113級距'!$P$7*0.7*A130/30,0)</f>
        <v>933</v>
      </c>
      <c r="H130" s="149">
        <f>ROUND(F130*'113級距'!$P$9*0.6*'113級距'!$P$10,0)</f>
        <v>1329</v>
      </c>
      <c r="I130" s="28">
        <f>ROUND(E130*'113級距'!$P$2*A130/30,0)</f>
        <v>90</v>
      </c>
      <c r="J130" s="8">
        <f>ROUND(D130*'113級距'!$P$4*A130/30,0)</f>
        <v>30</v>
      </c>
      <c r="K130" s="2">
        <f>ROUND(C130*'113級距'!$P$6*0.2*A130/30,0)+ROUND(C130*'113級距'!$P$7*0.2*A130/30,0)</f>
        <v>266</v>
      </c>
      <c r="L130" s="26">
        <f>ROUND(F130*'113級距'!$P$9*0.3,0)</f>
        <v>426</v>
      </c>
      <c r="M130" s="12">
        <f>ROUND(C130*'113級距'!$P$6*0.7*A130/30,0)</f>
        <v>855</v>
      </c>
      <c r="N130" s="3">
        <f>ROUND(C130*'113級距'!$P$6*0.2*A130/30,0)</f>
        <v>244</v>
      </c>
      <c r="O130" s="46">
        <f>ROUND(C130*'113級距'!$P$6*0.2*A130/30*0.25,0)+ROUND(C130*'113級距'!$P$7*0.2*A130/30*0.25,0)</f>
        <v>67</v>
      </c>
      <c r="P130" s="46">
        <f t="shared" si="24"/>
        <v>107</v>
      </c>
      <c r="Q130" s="28">
        <f t="shared" si="25"/>
        <v>199</v>
      </c>
      <c r="R130" s="8">
        <f t="shared" si="26"/>
        <v>319</v>
      </c>
      <c r="S130" s="46">
        <f>ROUND(C130*'113級距'!$P$6*0.2*A130/30*0.5,0)+ROUND(C130*'113級距'!$P$7*0.2*A130/30*0.5,0)</f>
        <v>133</v>
      </c>
      <c r="T130" s="46">
        <f t="shared" si="27"/>
        <v>213</v>
      </c>
      <c r="U130" s="28">
        <f t="shared" si="28"/>
        <v>133</v>
      </c>
      <c r="V130" s="26">
        <f t="shared" si="29"/>
        <v>213</v>
      </c>
    </row>
    <row r="131" spans="1:22" ht="16.5">
      <c r="A131" s="16">
        <v>30</v>
      </c>
      <c r="B131" s="50"/>
      <c r="C131" s="46">
        <f>VLOOKUP(B131,'113級距'!A$10:C$37,3,TRUE)</f>
        <v>11100</v>
      </c>
      <c r="D131" s="46">
        <f>VLOOKUP(B131,'113級距'!$J$23:$L$47,3,TRUE)</f>
        <v>27470</v>
      </c>
      <c r="E131" s="46">
        <f>VLOOKUP(B131,'113級距'!D$3:F$64,3,TRUE)</f>
        <v>1500</v>
      </c>
      <c r="F131" s="47">
        <f>VLOOKUP(B131,'113級距'!G:I,3,TRUE)</f>
        <v>27470</v>
      </c>
      <c r="G131" s="2">
        <f>ROUND(C131*'113級距'!$P$6*0.7*A131/30,0)+ROUND(C131*'113級距'!$P$7*0.7*A131/30,0)</f>
        <v>933</v>
      </c>
      <c r="H131" s="149">
        <f>ROUND(F131*'113級距'!$P$9*0.6*'113級距'!$P$10,0)</f>
        <v>1329</v>
      </c>
      <c r="I131" s="28">
        <f>ROUND(E131*'113級距'!$P$2*A131/30,0)</f>
        <v>90</v>
      </c>
      <c r="J131" s="8">
        <f>ROUND(D131*'113級距'!$P$4*A131/30,0)</f>
        <v>30</v>
      </c>
      <c r="K131" s="2">
        <f>ROUND(C131*'113級距'!$P$6*0.2*A131/30,0)+ROUND(C131*'113級距'!$P$7*0.2*A131/30,0)</f>
        <v>266</v>
      </c>
      <c r="L131" s="26">
        <f>ROUND(F131*'113級距'!$P$9*0.3,0)</f>
        <v>426</v>
      </c>
      <c r="M131" s="12">
        <f>ROUND(C131*'113級距'!$P$6*0.7*A131/30,0)</f>
        <v>855</v>
      </c>
      <c r="N131" s="3">
        <f>ROUND(C131*'113級距'!$P$6*0.2*A131/30,0)</f>
        <v>244</v>
      </c>
      <c r="O131" s="46">
        <f>ROUND(C131*'113級距'!$P$6*0.2*A131/30*0.25,0)+ROUND(C131*'113級距'!$P$7*0.2*A131/30*0.25,0)</f>
        <v>67</v>
      </c>
      <c r="P131" s="46">
        <f t="shared" si="24"/>
        <v>107</v>
      </c>
      <c r="Q131" s="28">
        <f t="shared" si="25"/>
        <v>199</v>
      </c>
      <c r="R131" s="8">
        <f t="shared" si="26"/>
        <v>319</v>
      </c>
      <c r="S131" s="46">
        <f>ROUND(C131*'113級距'!$P$6*0.2*A131/30*0.5,0)+ROUND(C131*'113級距'!$P$7*0.2*A131/30*0.5,0)</f>
        <v>133</v>
      </c>
      <c r="T131" s="46">
        <f t="shared" si="27"/>
        <v>213</v>
      </c>
      <c r="U131" s="28">
        <f t="shared" si="28"/>
        <v>133</v>
      </c>
      <c r="V131" s="26">
        <f t="shared" si="29"/>
        <v>213</v>
      </c>
    </row>
    <row r="132" spans="1:22" ht="16.5">
      <c r="A132" s="16">
        <v>30</v>
      </c>
      <c r="B132" s="50"/>
      <c r="C132" s="46">
        <f>VLOOKUP(B132,'113級距'!A$10:C$37,3,TRUE)</f>
        <v>11100</v>
      </c>
      <c r="D132" s="46">
        <f>VLOOKUP(B132,'113級距'!$J$23:$L$47,3,TRUE)</f>
        <v>27470</v>
      </c>
      <c r="E132" s="46">
        <f>VLOOKUP(B132,'113級距'!D$3:F$64,3,TRUE)</f>
        <v>1500</v>
      </c>
      <c r="F132" s="47">
        <f>VLOOKUP(B132,'113級距'!G:I,3,TRUE)</f>
        <v>27470</v>
      </c>
      <c r="G132" s="2">
        <f>ROUND(C132*'113級距'!$P$6*0.7*A132/30,0)+ROUND(C132*'113級距'!$P$7*0.7*A132/30,0)</f>
        <v>933</v>
      </c>
      <c r="H132" s="149">
        <f>ROUND(F132*'113級距'!$P$9*0.6*'113級距'!$P$10,0)</f>
        <v>1329</v>
      </c>
      <c r="I132" s="28">
        <f>ROUND(E132*'113級距'!$P$2*A132/30,0)</f>
        <v>90</v>
      </c>
      <c r="J132" s="8">
        <f>ROUND(D132*'113級距'!$P$4*A132/30,0)</f>
        <v>30</v>
      </c>
      <c r="K132" s="2">
        <f>ROUND(C132*'113級距'!$P$6*0.2*A132/30,0)+ROUND(C132*'113級距'!$P$7*0.2*A132/30,0)</f>
        <v>266</v>
      </c>
      <c r="L132" s="26">
        <f>ROUND(F132*'113級距'!$P$9*0.3,0)</f>
        <v>426</v>
      </c>
      <c r="M132" s="12">
        <f>ROUND(C132*'113級距'!$P$6*0.7*A132/30,0)</f>
        <v>855</v>
      </c>
      <c r="N132" s="3">
        <f>ROUND(C132*'113級距'!$P$6*0.2*A132/30,0)</f>
        <v>244</v>
      </c>
      <c r="O132" s="46">
        <f>ROUND(C132*'113級距'!$P$6*0.2*A132/30*0.25,0)+ROUND(C132*'113級距'!$P$7*0.2*A132/30*0.25,0)</f>
        <v>67</v>
      </c>
      <c r="P132" s="46">
        <f t="shared" si="24"/>
        <v>107</v>
      </c>
      <c r="Q132" s="28">
        <f t="shared" si="25"/>
        <v>199</v>
      </c>
      <c r="R132" s="8">
        <f t="shared" si="26"/>
        <v>319</v>
      </c>
      <c r="S132" s="46">
        <f>ROUND(C132*'113級距'!$P$6*0.2*A132/30*0.5,0)+ROUND(C132*'113級距'!$P$7*0.2*A132/30*0.5,0)</f>
        <v>133</v>
      </c>
      <c r="T132" s="46">
        <f t="shared" si="27"/>
        <v>213</v>
      </c>
      <c r="U132" s="28">
        <f t="shared" si="28"/>
        <v>133</v>
      </c>
      <c r="V132" s="26">
        <f t="shared" si="29"/>
        <v>213</v>
      </c>
    </row>
    <row r="133" spans="1:22" ht="16.5">
      <c r="A133" s="16">
        <v>30</v>
      </c>
      <c r="B133" s="50"/>
      <c r="C133" s="46">
        <f>VLOOKUP(B133,'113級距'!A$10:C$37,3,TRUE)</f>
        <v>11100</v>
      </c>
      <c r="D133" s="46">
        <f>VLOOKUP(B133,'113級距'!$J$23:$L$47,3,TRUE)</f>
        <v>27470</v>
      </c>
      <c r="E133" s="46">
        <f>VLOOKUP(B133,'113級距'!D$3:F$64,3,TRUE)</f>
        <v>1500</v>
      </c>
      <c r="F133" s="47">
        <f>VLOOKUP(B133,'113級距'!G:I,3,TRUE)</f>
        <v>27470</v>
      </c>
      <c r="G133" s="2">
        <f>ROUND(C133*'113級距'!$P$6*0.7*A133/30,0)+ROUND(C133*'113級距'!$P$7*0.7*A133/30,0)</f>
        <v>933</v>
      </c>
      <c r="H133" s="149">
        <f>ROUND(F133*'113級距'!$P$9*0.6*'113級距'!$P$10,0)</f>
        <v>1329</v>
      </c>
      <c r="I133" s="28">
        <f>ROUND(E133*'113級距'!$P$2*A133/30,0)</f>
        <v>90</v>
      </c>
      <c r="J133" s="8">
        <f>ROUND(D133*'113級距'!$P$4*A133/30,0)</f>
        <v>30</v>
      </c>
      <c r="K133" s="2">
        <f>ROUND(C133*'113級距'!$P$6*0.2*A133/30,0)+ROUND(C133*'113級距'!$P$7*0.2*A133/30,0)</f>
        <v>266</v>
      </c>
      <c r="L133" s="26">
        <f>ROUND(F133*'113級距'!$P$9*0.3,0)</f>
        <v>426</v>
      </c>
      <c r="M133" s="12">
        <f>ROUND(C133*'113級距'!$P$6*0.7*A133/30,0)</f>
        <v>855</v>
      </c>
      <c r="N133" s="3">
        <f>ROUND(C133*'113級距'!$P$6*0.2*A133/30,0)</f>
        <v>244</v>
      </c>
      <c r="O133" s="46">
        <f>ROUND(C133*'113級距'!$P$6*0.2*A133/30*0.25,0)+ROUND(C133*'113級距'!$P$7*0.2*A133/30*0.25,0)</f>
        <v>67</v>
      </c>
      <c r="P133" s="46">
        <f t="shared" si="24"/>
        <v>107</v>
      </c>
      <c r="Q133" s="28">
        <f t="shared" si="25"/>
        <v>199</v>
      </c>
      <c r="R133" s="8">
        <f t="shared" si="26"/>
        <v>319</v>
      </c>
      <c r="S133" s="46">
        <f>ROUND(C133*'113級距'!$P$6*0.2*A133/30*0.5,0)+ROUND(C133*'113級距'!$P$7*0.2*A133/30*0.5,0)</f>
        <v>133</v>
      </c>
      <c r="T133" s="46">
        <f t="shared" si="27"/>
        <v>213</v>
      </c>
      <c r="U133" s="28">
        <f t="shared" si="28"/>
        <v>133</v>
      </c>
      <c r="V133" s="26">
        <f t="shared" si="29"/>
        <v>213</v>
      </c>
    </row>
    <row r="134" spans="1:22" ht="16.5">
      <c r="A134" s="16">
        <v>30</v>
      </c>
      <c r="B134" s="50"/>
      <c r="C134" s="46">
        <f>VLOOKUP(B134,'113級距'!A$10:C$37,3,TRUE)</f>
        <v>11100</v>
      </c>
      <c r="D134" s="46">
        <f>VLOOKUP(B134,'113級距'!$J$23:$L$47,3,TRUE)</f>
        <v>27470</v>
      </c>
      <c r="E134" s="46">
        <f>VLOOKUP(B134,'113級距'!D$3:F$64,3,TRUE)</f>
        <v>1500</v>
      </c>
      <c r="F134" s="47">
        <f>VLOOKUP(B134,'113級距'!G:I,3,TRUE)</f>
        <v>27470</v>
      </c>
      <c r="G134" s="2">
        <f>ROUND(C134*'113級距'!$P$6*0.7*A134/30,0)+ROUND(C134*'113級距'!$P$7*0.7*A134/30,0)</f>
        <v>933</v>
      </c>
      <c r="H134" s="149">
        <f>ROUND(F134*'113級距'!$P$9*0.6*'113級距'!$P$10,0)</f>
        <v>1329</v>
      </c>
      <c r="I134" s="28">
        <f>ROUND(E134*'113級距'!$P$2*A134/30,0)</f>
        <v>90</v>
      </c>
      <c r="J134" s="8">
        <f>ROUND(D134*'113級距'!$P$4*A134/30,0)</f>
        <v>30</v>
      </c>
      <c r="K134" s="2">
        <f>ROUND(C134*'113級距'!$P$6*0.2*A134/30,0)+ROUND(C134*'113級距'!$P$7*0.2*A134/30,0)</f>
        <v>266</v>
      </c>
      <c r="L134" s="26">
        <f>ROUND(F134*'113級距'!$P$9*0.3,0)</f>
        <v>426</v>
      </c>
      <c r="M134" s="12">
        <f>ROUND(C134*'113級距'!$P$6*0.7*A134/30,0)</f>
        <v>855</v>
      </c>
      <c r="N134" s="3">
        <f>ROUND(C134*'113級距'!$P$6*0.2*A134/30,0)</f>
        <v>244</v>
      </c>
      <c r="O134" s="46">
        <f>ROUND(C134*'113級距'!$P$6*0.2*A134/30*0.25,0)+ROUND(C134*'113級距'!$P$7*0.2*A134/30*0.25,0)</f>
        <v>67</v>
      </c>
      <c r="P134" s="46">
        <f t="shared" si="24"/>
        <v>107</v>
      </c>
      <c r="Q134" s="28">
        <f t="shared" si="25"/>
        <v>199</v>
      </c>
      <c r="R134" s="8">
        <f t="shared" si="26"/>
        <v>319</v>
      </c>
      <c r="S134" s="46">
        <f>ROUND(C134*'113級距'!$P$6*0.2*A134/30*0.5,0)+ROUND(C134*'113級距'!$P$7*0.2*A134/30*0.5,0)</f>
        <v>133</v>
      </c>
      <c r="T134" s="46">
        <f t="shared" si="27"/>
        <v>213</v>
      </c>
      <c r="U134" s="28">
        <f t="shared" si="28"/>
        <v>133</v>
      </c>
      <c r="V134" s="26">
        <f t="shared" si="29"/>
        <v>213</v>
      </c>
    </row>
    <row r="135" spans="1:22" ht="16.5">
      <c r="A135" s="16">
        <v>30</v>
      </c>
      <c r="B135" s="50"/>
      <c r="C135" s="46">
        <f>VLOOKUP(B135,'113級距'!A$10:C$37,3,TRUE)</f>
        <v>11100</v>
      </c>
      <c r="D135" s="46">
        <f>VLOOKUP(B135,'113級距'!$J$23:$L$47,3,TRUE)</f>
        <v>27470</v>
      </c>
      <c r="E135" s="46">
        <f>VLOOKUP(B135,'113級距'!D$3:F$64,3,TRUE)</f>
        <v>1500</v>
      </c>
      <c r="F135" s="47">
        <f>VLOOKUP(B135,'113級距'!G:I,3,TRUE)</f>
        <v>27470</v>
      </c>
      <c r="G135" s="2">
        <f>ROUND(C135*'113級距'!$P$6*0.7*A135/30,0)+ROUND(C135*'113級距'!$P$7*0.7*A135/30,0)</f>
        <v>933</v>
      </c>
      <c r="H135" s="149">
        <f>ROUND(F135*'113級距'!$P$9*0.6*'113級距'!$P$10,0)</f>
        <v>1329</v>
      </c>
      <c r="I135" s="28">
        <f>ROUND(E135*'113級距'!$P$2*A135/30,0)</f>
        <v>90</v>
      </c>
      <c r="J135" s="8">
        <f>ROUND(D135*'113級距'!$P$4*A135/30,0)</f>
        <v>30</v>
      </c>
      <c r="K135" s="2">
        <f>ROUND(C135*'113級距'!$P$6*0.2*A135/30,0)+ROUND(C135*'113級距'!$P$7*0.2*A135/30,0)</f>
        <v>266</v>
      </c>
      <c r="L135" s="26">
        <f>ROUND(F135*'113級距'!$P$9*0.3,0)</f>
        <v>426</v>
      </c>
      <c r="M135" s="12">
        <f>ROUND(C135*'113級距'!$P$6*0.7*A135/30,0)</f>
        <v>855</v>
      </c>
      <c r="N135" s="3">
        <f>ROUND(C135*'113級距'!$P$6*0.2*A135/30,0)</f>
        <v>244</v>
      </c>
      <c r="O135" s="46">
        <f>ROUND(C135*'113級距'!$P$6*0.2*A135/30*0.25,0)+ROUND(C135*'113級距'!$P$7*0.2*A135/30*0.25,0)</f>
        <v>67</v>
      </c>
      <c r="P135" s="46">
        <f t="shared" si="24"/>
        <v>107</v>
      </c>
      <c r="Q135" s="28">
        <f t="shared" si="25"/>
        <v>199</v>
      </c>
      <c r="R135" s="8">
        <f t="shared" si="26"/>
        <v>319</v>
      </c>
      <c r="S135" s="46">
        <f>ROUND(C135*'113級距'!$P$6*0.2*A135/30*0.5,0)+ROUND(C135*'113級距'!$P$7*0.2*A135/30*0.5,0)</f>
        <v>133</v>
      </c>
      <c r="T135" s="46">
        <f t="shared" si="27"/>
        <v>213</v>
      </c>
      <c r="U135" s="28">
        <f t="shared" si="28"/>
        <v>133</v>
      </c>
      <c r="V135" s="26">
        <f t="shared" si="29"/>
        <v>213</v>
      </c>
    </row>
    <row r="136" spans="1:22" ht="16.5">
      <c r="A136" s="16">
        <v>30</v>
      </c>
      <c r="B136" s="50"/>
      <c r="C136" s="46">
        <f>VLOOKUP(B136,'113級距'!A$10:C$37,3,TRUE)</f>
        <v>11100</v>
      </c>
      <c r="D136" s="46">
        <f>VLOOKUP(B136,'113級距'!$J$23:$L$47,3,TRUE)</f>
        <v>27470</v>
      </c>
      <c r="E136" s="46">
        <f>VLOOKUP(B136,'113級距'!D$3:F$64,3,TRUE)</f>
        <v>1500</v>
      </c>
      <c r="F136" s="47">
        <f>VLOOKUP(B136,'113級距'!G:I,3,TRUE)</f>
        <v>27470</v>
      </c>
      <c r="G136" s="2">
        <f>ROUND(C136*'113級距'!$P$6*0.7*A136/30,0)+ROUND(C136*'113級距'!$P$7*0.7*A136/30,0)</f>
        <v>933</v>
      </c>
      <c r="H136" s="149">
        <f>ROUND(F136*'113級距'!$P$9*0.6*'113級距'!$P$10,0)</f>
        <v>1329</v>
      </c>
      <c r="I136" s="28">
        <f>ROUND(E136*'113級距'!$P$2*A136/30,0)</f>
        <v>90</v>
      </c>
      <c r="J136" s="8">
        <f>ROUND(D136*'113級距'!$P$4*A136/30,0)</f>
        <v>30</v>
      </c>
      <c r="K136" s="2">
        <f>ROUND(C136*'113級距'!$P$6*0.2*A136/30,0)+ROUND(C136*'113級距'!$P$7*0.2*A136/30,0)</f>
        <v>266</v>
      </c>
      <c r="L136" s="26">
        <f>ROUND(F136*'113級距'!$P$9*0.3,0)</f>
        <v>426</v>
      </c>
      <c r="M136" s="12">
        <f>ROUND(C136*'113級距'!$P$6*0.7*A136/30,0)</f>
        <v>855</v>
      </c>
      <c r="N136" s="3">
        <f>ROUND(C136*'113級距'!$P$6*0.2*A136/30,0)</f>
        <v>244</v>
      </c>
      <c r="O136" s="46">
        <f>ROUND(C136*'113級距'!$P$6*0.2*A136/30*0.25,0)+ROUND(C136*'113級距'!$P$7*0.2*A136/30*0.25,0)</f>
        <v>67</v>
      </c>
      <c r="P136" s="46">
        <f t="shared" si="24"/>
        <v>107</v>
      </c>
      <c r="Q136" s="28">
        <f t="shared" si="25"/>
        <v>199</v>
      </c>
      <c r="R136" s="8">
        <f t="shared" si="26"/>
        <v>319</v>
      </c>
      <c r="S136" s="46">
        <f>ROUND(C136*'113級距'!$P$6*0.2*A136/30*0.5,0)+ROUND(C136*'113級距'!$P$7*0.2*A136/30*0.5,0)</f>
        <v>133</v>
      </c>
      <c r="T136" s="46">
        <f t="shared" si="27"/>
        <v>213</v>
      </c>
      <c r="U136" s="28">
        <f t="shared" si="28"/>
        <v>133</v>
      </c>
      <c r="V136" s="26">
        <f t="shared" si="29"/>
        <v>213</v>
      </c>
    </row>
    <row r="137" spans="1:22" ht="16.5">
      <c r="A137" s="16">
        <v>30</v>
      </c>
      <c r="B137" s="50"/>
      <c r="C137" s="46">
        <f>VLOOKUP(B137,'113級距'!A$10:C$37,3,TRUE)</f>
        <v>11100</v>
      </c>
      <c r="D137" s="46">
        <f>VLOOKUP(B137,'113級距'!$J$23:$L$47,3,TRUE)</f>
        <v>27470</v>
      </c>
      <c r="E137" s="46">
        <f>VLOOKUP(B137,'113級距'!D$3:F$64,3,TRUE)</f>
        <v>1500</v>
      </c>
      <c r="F137" s="47">
        <f>VLOOKUP(B137,'113級距'!G:I,3,TRUE)</f>
        <v>27470</v>
      </c>
      <c r="G137" s="2">
        <f>ROUND(C137*'113級距'!$P$6*0.7*A137/30,0)+ROUND(C137*'113級距'!$P$7*0.7*A137/30,0)</f>
        <v>933</v>
      </c>
      <c r="H137" s="149">
        <f>ROUND(F137*'113級距'!$P$9*0.6*'113級距'!$P$10,0)</f>
        <v>1329</v>
      </c>
      <c r="I137" s="28">
        <f>ROUND(E137*'113級距'!$P$2*A137/30,0)</f>
        <v>90</v>
      </c>
      <c r="J137" s="8">
        <f>ROUND(D137*'113級距'!$P$4*A137/30,0)</f>
        <v>30</v>
      </c>
      <c r="K137" s="2">
        <f>ROUND(C137*'113級距'!$P$6*0.2*A137/30,0)+ROUND(C137*'113級距'!$P$7*0.2*A137/30,0)</f>
        <v>266</v>
      </c>
      <c r="L137" s="26">
        <f>ROUND(F137*'113級距'!$P$9*0.3,0)</f>
        <v>426</v>
      </c>
      <c r="M137" s="12">
        <f>ROUND(C137*'113級距'!$P$6*0.7*A137/30,0)</f>
        <v>855</v>
      </c>
      <c r="N137" s="3">
        <f>ROUND(C137*'113級距'!$P$6*0.2*A137/30,0)</f>
        <v>244</v>
      </c>
      <c r="O137" s="46">
        <f>ROUND(C137*'113級距'!$P$6*0.2*A137/30*0.25,0)+ROUND(C137*'113級距'!$P$7*0.2*A137/30*0.25,0)</f>
        <v>67</v>
      </c>
      <c r="P137" s="46">
        <f t="shared" si="24"/>
        <v>107</v>
      </c>
      <c r="Q137" s="28">
        <f t="shared" si="25"/>
        <v>199</v>
      </c>
      <c r="R137" s="8">
        <f t="shared" si="26"/>
        <v>319</v>
      </c>
      <c r="S137" s="46">
        <f>ROUND(C137*'113級距'!$P$6*0.2*A137/30*0.5,0)+ROUND(C137*'113級距'!$P$7*0.2*A137/30*0.5,0)</f>
        <v>133</v>
      </c>
      <c r="T137" s="46">
        <f t="shared" si="27"/>
        <v>213</v>
      </c>
      <c r="U137" s="28">
        <f t="shared" si="28"/>
        <v>133</v>
      </c>
      <c r="V137" s="26">
        <f t="shared" si="29"/>
        <v>213</v>
      </c>
    </row>
    <row r="138" spans="1:22" ht="16.5">
      <c r="A138" s="16">
        <v>30</v>
      </c>
      <c r="B138" s="50"/>
      <c r="C138" s="46">
        <f>VLOOKUP(B138,'113級距'!A$10:C$37,3,TRUE)</f>
        <v>11100</v>
      </c>
      <c r="D138" s="46">
        <f>VLOOKUP(B138,'113級距'!$J$23:$L$47,3,TRUE)</f>
        <v>27470</v>
      </c>
      <c r="E138" s="46">
        <f>VLOOKUP(B138,'113級距'!D$3:F$64,3,TRUE)</f>
        <v>1500</v>
      </c>
      <c r="F138" s="47">
        <f>VLOOKUP(B138,'113級距'!G:I,3,TRUE)</f>
        <v>27470</v>
      </c>
      <c r="G138" s="2">
        <f>ROUND(C138*'113級距'!$P$6*0.7*A138/30,0)+ROUND(C138*'113級距'!$P$7*0.7*A138/30,0)</f>
        <v>933</v>
      </c>
      <c r="H138" s="149">
        <f>ROUND(F138*'113級距'!$P$9*0.6*'113級距'!$P$10,0)</f>
        <v>1329</v>
      </c>
      <c r="I138" s="28">
        <f>ROUND(E138*'113級距'!$P$2*A138/30,0)</f>
        <v>90</v>
      </c>
      <c r="J138" s="8">
        <f>ROUND(D138*'113級距'!$P$4*A138/30,0)</f>
        <v>30</v>
      </c>
      <c r="K138" s="2">
        <f>ROUND(C138*'113級距'!$P$6*0.2*A138/30,0)+ROUND(C138*'113級距'!$P$7*0.2*A138/30,0)</f>
        <v>266</v>
      </c>
      <c r="L138" s="26">
        <f>ROUND(F138*'113級距'!$P$9*0.3,0)</f>
        <v>426</v>
      </c>
      <c r="M138" s="12">
        <f>ROUND(C138*'113級距'!$P$6*0.7*A138/30,0)</f>
        <v>855</v>
      </c>
      <c r="N138" s="3">
        <f>ROUND(C138*'113級距'!$P$6*0.2*A138/30,0)</f>
        <v>244</v>
      </c>
      <c r="O138" s="46">
        <f>ROUND(C138*'113級距'!$P$6*0.2*A138/30*0.25,0)+ROUND(C138*'113級距'!$P$7*0.2*A138/30*0.25,0)</f>
        <v>67</v>
      </c>
      <c r="P138" s="46">
        <f t="shared" si="24"/>
        <v>107</v>
      </c>
      <c r="Q138" s="28">
        <f t="shared" si="25"/>
        <v>199</v>
      </c>
      <c r="R138" s="8">
        <f t="shared" si="26"/>
        <v>319</v>
      </c>
      <c r="S138" s="46">
        <f>ROUND(C138*'113級距'!$P$6*0.2*A138/30*0.5,0)+ROUND(C138*'113級距'!$P$7*0.2*A138/30*0.5,0)</f>
        <v>133</v>
      </c>
      <c r="T138" s="46">
        <f t="shared" si="27"/>
        <v>213</v>
      </c>
      <c r="U138" s="28">
        <f t="shared" si="28"/>
        <v>133</v>
      </c>
      <c r="V138" s="26">
        <f t="shared" si="29"/>
        <v>213</v>
      </c>
    </row>
    <row r="139" spans="1:22" ht="16.5">
      <c r="A139" s="16">
        <v>30</v>
      </c>
      <c r="B139" s="50"/>
      <c r="C139" s="46">
        <f>VLOOKUP(B139,'113級距'!A$10:C$37,3,TRUE)</f>
        <v>11100</v>
      </c>
      <c r="D139" s="46">
        <f>VLOOKUP(B139,'113級距'!$J$23:$L$47,3,TRUE)</f>
        <v>27470</v>
      </c>
      <c r="E139" s="46">
        <f>VLOOKUP(B139,'113級距'!D$3:F$64,3,TRUE)</f>
        <v>1500</v>
      </c>
      <c r="F139" s="47">
        <f>VLOOKUP(B139,'113級距'!G:I,3,TRUE)</f>
        <v>27470</v>
      </c>
      <c r="G139" s="2">
        <f>ROUND(C139*'113級距'!$P$6*0.7*A139/30,0)+ROUND(C139*'113級距'!$P$7*0.7*A139/30,0)</f>
        <v>933</v>
      </c>
      <c r="H139" s="149">
        <f>ROUND(F139*'113級距'!$P$9*0.6*'113級距'!$P$10,0)</f>
        <v>1329</v>
      </c>
      <c r="I139" s="28">
        <f>ROUND(E139*'113級距'!$P$2*A139/30,0)</f>
        <v>90</v>
      </c>
      <c r="J139" s="8">
        <f>ROUND(D139*'113級距'!$P$4*A139/30,0)</f>
        <v>30</v>
      </c>
      <c r="K139" s="2">
        <f>ROUND(C139*'113級距'!$P$6*0.2*A139/30,0)+ROUND(C139*'113級距'!$P$7*0.2*A139/30,0)</f>
        <v>266</v>
      </c>
      <c r="L139" s="26">
        <f>ROUND(F139*'113級距'!$P$9*0.3,0)</f>
        <v>426</v>
      </c>
      <c r="M139" s="12">
        <f>ROUND(C139*'113級距'!$P$6*0.7*A139/30,0)</f>
        <v>855</v>
      </c>
      <c r="N139" s="3">
        <f>ROUND(C139*'113級距'!$P$6*0.2*A139/30,0)</f>
        <v>244</v>
      </c>
      <c r="O139" s="46">
        <f>ROUND(C139*'113級距'!$P$6*0.2*A139/30*0.25,0)+ROUND(C139*'113級距'!$P$7*0.2*A139/30*0.25,0)</f>
        <v>67</v>
      </c>
      <c r="P139" s="46">
        <f t="shared" si="24"/>
        <v>107</v>
      </c>
      <c r="Q139" s="28">
        <f t="shared" si="25"/>
        <v>199</v>
      </c>
      <c r="R139" s="8">
        <f t="shared" si="26"/>
        <v>319</v>
      </c>
      <c r="S139" s="46">
        <f>ROUND(C139*'113級距'!$P$6*0.2*A139/30*0.5,0)+ROUND(C139*'113級距'!$P$7*0.2*A139/30*0.5,0)</f>
        <v>133</v>
      </c>
      <c r="T139" s="46">
        <f t="shared" si="27"/>
        <v>213</v>
      </c>
      <c r="U139" s="28">
        <f t="shared" si="28"/>
        <v>133</v>
      </c>
      <c r="V139" s="26">
        <f t="shared" si="29"/>
        <v>213</v>
      </c>
    </row>
    <row r="140" spans="1:22" ht="16.5">
      <c r="A140" s="16">
        <v>30</v>
      </c>
      <c r="B140" s="50"/>
      <c r="C140" s="46">
        <f>VLOOKUP(B140,'113級距'!A$10:C$37,3,TRUE)</f>
        <v>11100</v>
      </c>
      <c r="D140" s="46">
        <f>VLOOKUP(B140,'113級距'!$J$23:$L$47,3,TRUE)</f>
        <v>27470</v>
      </c>
      <c r="E140" s="46">
        <f>VLOOKUP(B140,'113級距'!D$3:F$64,3,TRUE)</f>
        <v>1500</v>
      </c>
      <c r="F140" s="47">
        <f>VLOOKUP(B140,'113級距'!G:I,3,TRUE)</f>
        <v>27470</v>
      </c>
      <c r="G140" s="2">
        <f>ROUND(C140*'113級距'!$P$6*0.7*A140/30,0)+ROUND(C140*'113級距'!$P$7*0.7*A140/30,0)</f>
        <v>933</v>
      </c>
      <c r="H140" s="149">
        <f>ROUND(F140*'113級距'!$P$9*0.6*'113級距'!$P$10,0)</f>
        <v>1329</v>
      </c>
      <c r="I140" s="28">
        <f>ROUND(E140*'113級距'!$P$2*A140/30,0)</f>
        <v>90</v>
      </c>
      <c r="J140" s="8">
        <f>ROUND(D140*'113級距'!$P$4*A140/30,0)</f>
        <v>30</v>
      </c>
      <c r="K140" s="2">
        <f>ROUND(C140*'113級距'!$P$6*0.2*A140/30,0)+ROUND(C140*'113級距'!$P$7*0.2*A140/30,0)</f>
        <v>266</v>
      </c>
      <c r="L140" s="26">
        <f>ROUND(F140*'113級距'!$P$9*0.3,0)</f>
        <v>426</v>
      </c>
      <c r="M140" s="12">
        <f>ROUND(C140*'113級距'!$P$6*0.7*A140/30,0)</f>
        <v>855</v>
      </c>
      <c r="N140" s="3">
        <f>ROUND(C140*'113級距'!$P$6*0.2*A140/30,0)</f>
        <v>244</v>
      </c>
      <c r="O140" s="46">
        <f>ROUND(C140*'113級距'!$P$6*0.2*A140/30*0.25,0)+ROUND(C140*'113級距'!$P$7*0.2*A140/30*0.25,0)</f>
        <v>67</v>
      </c>
      <c r="P140" s="46">
        <f t="shared" si="24"/>
        <v>107</v>
      </c>
      <c r="Q140" s="28">
        <f t="shared" si="25"/>
        <v>199</v>
      </c>
      <c r="R140" s="8">
        <f t="shared" si="26"/>
        <v>319</v>
      </c>
      <c r="S140" s="46">
        <f>ROUND(C140*'113級距'!$P$6*0.2*A140/30*0.5,0)+ROUND(C140*'113級距'!$P$7*0.2*A140/30*0.5,0)</f>
        <v>133</v>
      </c>
      <c r="T140" s="46">
        <f t="shared" si="27"/>
        <v>213</v>
      </c>
      <c r="U140" s="28">
        <f t="shared" si="28"/>
        <v>133</v>
      </c>
      <c r="V140" s="26">
        <f t="shared" si="29"/>
        <v>213</v>
      </c>
    </row>
    <row r="141" spans="1:22" ht="16.5">
      <c r="A141" s="16">
        <v>30</v>
      </c>
      <c r="B141" s="50"/>
      <c r="C141" s="46">
        <f>VLOOKUP(B141,'113級距'!A$10:C$37,3,TRUE)</f>
        <v>11100</v>
      </c>
      <c r="D141" s="46">
        <f>VLOOKUP(B141,'113級距'!$J$23:$L$47,3,TRUE)</f>
        <v>27470</v>
      </c>
      <c r="E141" s="46">
        <f>VLOOKUP(B141,'113級距'!D$3:F$64,3,TRUE)</f>
        <v>1500</v>
      </c>
      <c r="F141" s="47">
        <f>VLOOKUP(B141,'113級距'!G:I,3,TRUE)</f>
        <v>27470</v>
      </c>
      <c r="G141" s="2">
        <f>ROUND(C141*'113級距'!$P$6*0.7*A141/30,0)+ROUND(C141*'113級距'!$P$7*0.7*A141/30,0)</f>
        <v>933</v>
      </c>
      <c r="H141" s="149">
        <f>ROUND(F141*'113級距'!$P$9*0.6*'113級距'!$P$10,0)</f>
        <v>1329</v>
      </c>
      <c r="I141" s="28">
        <f>ROUND(E141*'113級距'!$P$2*A141/30,0)</f>
        <v>90</v>
      </c>
      <c r="J141" s="8">
        <f>ROUND(D141*'113級距'!$P$4*A141/30,0)</f>
        <v>30</v>
      </c>
      <c r="K141" s="2">
        <f>ROUND(C141*'113級距'!$P$6*0.2*A141/30,0)+ROUND(C141*'113級距'!$P$7*0.2*A141/30,0)</f>
        <v>266</v>
      </c>
      <c r="L141" s="26">
        <f>ROUND(F141*'113級距'!$P$9*0.3,0)</f>
        <v>426</v>
      </c>
      <c r="M141" s="12">
        <f>ROUND(C141*'113級距'!$P$6*0.7*A141/30,0)</f>
        <v>855</v>
      </c>
      <c r="N141" s="3">
        <f>ROUND(C141*'113級距'!$P$6*0.2*A141/30,0)</f>
        <v>244</v>
      </c>
      <c r="O141" s="46">
        <f>ROUND(C141*'113級距'!$P$6*0.2*A141/30*0.25,0)+ROUND(C141*'113級距'!$P$7*0.2*A141/30*0.25,0)</f>
        <v>67</v>
      </c>
      <c r="P141" s="46">
        <f t="shared" si="24"/>
        <v>107</v>
      </c>
      <c r="Q141" s="28">
        <f t="shared" si="25"/>
        <v>199</v>
      </c>
      <c r="R141" s="8">
        <f t="shared" si="26"/>
        <v>319</v>
      </c>
      <c r="S141" s="46">
        <f>ROUND(C141*'113級距'!$P$6*0.2*A141/30*0.5,0)+ROUND(C141*'113級距'!$P$7*0.2*A141/30*0.5,0)</f>
        <v>133</v>
      </c>
      <c r="T141" s="46">
        <f t="shared" si="27"/>
        <v>213</v>
      </c>
      <c r="U141" s="28">
        <f t="shared" si="28"/>
        <v>133</v>
      </c>
      <c r="V141" s="26">
        <f t="shared" si="29"/>
        <v>213</v>
      </c>
    </row>
    <row r="142" spans="1:22" ht="16.5">
      <c r="A142" s="16">
        <v>30</v>
      </c>
      <c r="B142" s="50"/>
      <c r="C142" s="46">
        <f>VLOOKUP(B142,'113級距'!A$10:C$37,3,TRUE)</f>
        <v>11100</v>
      </c>
      <c r="D142" s="46">
        <f>VLOOKUP(B142,'113級距'!$J$23:$L$47,3,TRUE)</f>
        <v>27470</v>
      </c>
      <c r="E142" s="46">
        <f>VLOOKUP(B142,'113級距'!D$3:F$64,3,TRUE)</f>
        <v>1500</v>
      </c>
      <c r="F142" s="47">
        <f>VLOOKUP(B142,'113級距'!G:I,3,TRUE)</f>
        <v>27470</v>
      </c>
      <c r="G142" s="2">
        <f>ROUND(C142*'113級距'!$P$6*0.7*A142/30,0)+ROUND(C142*'113級距'!$P$7*0.7*A142/30,0)</f>
        <v>933</v>
      </c>
      <c r="H142" s="149">
        <f>ROUND(F142*'113級距'!$P$9*0.6*'113級距'!$P$10,0)</f>
        <v>1329</v>
      </c>
      <c r="I142" s="28">
        <f>ROUND(E142*'113級距'!$P$2*A142/30,0)</f>
        <v>90</v>
      </c>
      <c r="J142" s="8">
        <f>ROUND(D142*'113級距'!$P$4*A142/30,0)</f>
        <v>30</v>
      </c>
      <c r="K142" s="2">
        <f>ROUND(C142*'113級距'!$P$6*0.2*A142/30,0)+ROUND(C142*'113級距'!$P$7*0.2*A142/30,0)</f>
        <v>266</v>
      </c>
      <c r="L142" s="26">
        <f>ROUND(F142*'113級距'!$P$9*0.3,0)</f>
        <v>426</v>
      </c>
      <c r="M142" s="12">
        <f>ROUND(C142*'113級距'!$P$6*0.7*A142/30,0)</f>
        <v>855</v>
      </c>
      <c r="N142" s="3">
        <f>ROUND(C142*'113級距'!$P$6*0.2*A142/30,0)</f>
        <v>244</v>
      </c>
      <c r="O142" s="46">
        <f>ROUND(C142*'113級距'!$P$6*0.2*A142/30*0.25,0)+ROUND(C142*'113級距'!$P$7*0.2*A142/30*0.25,0)</f>
        <v>67</v>
      </c>
      <c r="P142" s="46">
        <f t="shared" si="24"/>
        <v>107</v>
      </c>
      <c r="Q142" s="28">
        <f t="shared" si="25"/>
        <v>199</v>
      </c>
      <c r="R142" s="8">
        <f t="shared" si="26"/>
        <v>319</v>
      </c>
      <c r="S142" s="46">
        <f>ROUND(C142*'113級距'!$P$6*0.2*A142/30*0.5,0)+ROUND(C142*'113級距'!$P$7*0.2*A142/30*0.5,0)</f>
        <v>133</v>
      </c>
      <c r="T142" s="46">
        <f t="shared" si="27"/>
        <v>213</v>
      </c>
      <c r="U142" s="28">
        <f t="shared" si="28"/>
        <v>133</v>
      </c>
      <c r="V142" s="26">
        <f t="shared" si="29"/>
        <v>213</v>
      </c>
    </row>
    <row r="143" spans="1:22" ht="16.5">
      <c r="A143" s="16">
        <v>30</v>
      </c>
      <c r="B143" s="34"/>
      <c r="C143" s="46">
        <f>VLOOKUP(B143,'113級距'!A$10:C$37,3,TRUE)</f>
        <v>11100</v>
      </c>
      <c r="D143" s="46">
        <f>VLOOKUP(B143,'113級距'!$J$23:$L$47,3,TRUE)</f>
        <v>27470</v>
      </c>
      <c r="E143" s="46">
        <f>VLOOKUP(B143,'113級距'!D$3:F$64,3,TRUE)</f>
        <v>1500</v>
      </c>
      <c r="F143" s="47">
        <f>VLOOKUP(B143,'113級距'!G:I,3,TRUE)</f>
        <v>27470</v>
      </c>
      <c r="G143" s="2">
        <f>ROUND(C143*'113級距'!$P$6*0.7*A143/30,0)+ROUND(C143*'113級距'!$P$7*0.7*A143/30,0)</f>
        <v>933</v>
      </c>
      <c r="H143" s="149">
        <f>ROUND(F143*'113級距'!$P$9*0.6*'113級距'!$P$10,0)</f>
        <v>1329</v>
      </c>
      <c r="I143" s="28">
        <f>ROUND(E143*'113級距'!$P$2*A143/30,0)</f>
        <v>90</v>
      </c>
      <c r="J143" s="8">
        <f>ROUND(D143*'113級距'!$P$4*A143/30,0)</f>
        <v>30</v>
      </c>
      <c r="K143" s="2">
        <f>ROUND(C143*'113級距'!$P$6*0.2*A143/30,0)+ROUND(C143*'113級距'!$P$7*0.2*A143/30,0)</f>
        <v>266</v>
      </c>
      <c r="L143" s="26">
        <f>ROUND(F143*'113級距'!$P$9*0.3,0)</f>
        <v>426</v>
      </c>
      <c r="M143" s="12">
        <f>ROUND(C143*'113級距'!$P$6*0.7*A143/30,0)</f>
        <v>855</v>
      </c>
      <c r="N143" s="3">
        <f>ROUND(C143*'113級距'!$P$6*0.2*A143/30,0)</f>
        <v>244</v>
      </c>
      <c r="O143" s="46">
        <f>ROUND(C143*'113級距'!$P$6*0.2*A143/30*0.25,0)+ROUND(C143*'113級距'!$P$7*0.2*A143/30*0.25,0)</f>
        <v>67</v>
      </c>
      <c r="P143" s="46">
        <f aca="true" t="shared" si="30" ref="P143:P186">ROUNDUP(ROUNDDOWN(L143/4,1),0)</f>
        <v>107</v>
      </c>
      <c r="Q143" s="28">
        <f aca="true" t="shared" si="31" ref="Q143:Q186">ROUND(K143-O143,0)</f>
        <v>199</v>
      </c>
      <c r="R143" s="8">
        <f aca="true" t="shared" si="32" ref="R143:R186">ROUND(L143-P143,0)</f>
        <v>319</v>
      </c>
      <c r="S143" s="46">
        <f>ROUND(C143*'113級距'!$P$6*0.2*A143/30*0.5,0)+ROUND(C143*'113級距'!$P$7*0.2*A143/30*0.5,0)</f>
        <v>133</v>
      </c>
      <c r="T143" s="46">
        <f aca="true" t="shared" si="33" ref="T143:T186">ROUNDUP(ROUNDDOWN(L143/2,1),0)</f>
        <v>213</v>
      </c>
      <c r="U143" s="28">
        <f aca="true" t="shared" si="34" ref="U143:U186">ROUND(K143-S143,0)</f>
        <v>133</v>
      </c>
      <c r="V143" s="26">
        <f aca="true" t="shared" si="35" ref="V143:V186">ROUND(L143-T143,0)</f>
        <v>213</v>
      </c>
    </row>
    <row r="144" spans="1:22" ht="16.5">
      <c r="A144" s="16">
        <v>30</v>
      </c>
      <c r="B144" s="34"/>
      <c r="C144" s="46">
        <f>VLOOKUP(B144,'113級距'!A$10:C$37,3,TRUE)</f>
        <v>11100</v>
      </c>
      <c r="D144" s="46">
        <f>VLOOKUP(B144,'113級距'!$J$23:$L$47,3,TRUE)</f>
        <v>27470</v>
      </c>
      <c r="E144" s="46">
        <f>VLOOKUP(B144,'113級距'!D$3:F$64,3,TRUE)</f>
        <v>1500</v>
      </c>
      <c r="F144" s="47">
        <f>VLOOKUP(B144,'113級距'!G:I,3,TRUE)</f>
        <v>27470</v>
      </c>
      <c r="G144" s="2">
        <f>ROUND(C144*'113級距'!$P$6*0.7*A144/30,0)+ROUND(C144*'113級距'!$P$7*0.7*A144/30,0)</f>
        <v>933</v>
      </c>
      <c r="H144" s="149">
        <f>ROUND(F144*'113級距'!$P$9*0.6*'113級距'!$P$10,0)</f>
        <v>1329</v>
      </c>
      <c r="I144" s="28">
        <f>ROUND(E144*'113級距'!$P$2*A144/30,0)</f>
        <v>90</v>
      </c>
      <c r="J144" s="8">
        <f>ROUND(D144*'113級距'!$P$4*A144/30,0)</f>
        <v>30</v>
      </c>
      <c r="K144" s="2">
        <f>ROUND(C144*'113級距'!$P$6*0.2*A144/30,0)+ROUND(C144*'113級距'!$P$7*0.2*A144/30,0)</f>
        <v>266</v>
      </c>
      <c r="L144" s="26">
        <f>ROUND(F144*'113級距'!$P$9*0.3,0)</f>
        <v>426</v>
      </c>
      <c r="M144" s="12">
        <f>ROUND(C144*'113級距'!$P$6*0.7*A144/30,0)</f>
        <v>855</v>
      </c>
      <c r="N144" s="3">
        <f>ROUND(C144*'113級距'!$P$6*0.2*A144/30,0)</f>
        <v>244</v>
      </c>
      <c r="O144" s="46">
        <f>ROUND(C144*'113級距'!$P$6*0.2*A144/30*0.25,0)+ROUND(C144*'113級距'!$P$7*0.2*A144/30*0.25,0)</f>
        <v>67</v>
      </c>
      <c r="P144" s="46">
        <f t="shared" si="30"/>
        <v>107</v>
      </c>
      <c r="Q144" s="28">
        <f t="shared" si="31"/>
        <v>199</v>
      </c>
      <c r="R144" s="8">
        <f t="shared" si="32"/>
        <v>319</v>
      </c>
      <c r="S144" s="46">
        <f>ROUND(C144*'113級距'!$P$6*0.2*A144/30*0.5,0)+ROUND(C144*'113級距'!$P$7*0.2*A144/30*0.5,0)</f>
        <v>133</v>
      </c>
      <c r="T144" s="46">
        <f t="shared" si="33"/>
        <v>213</v>
      </c>
      <c r="U144" s="28">
        <f t="shared" si="34"/>
        <v>133</v>
      </c>
      <c r="V144" s="26">
        <f t="shared" si="35"/>
        <v>213</v>
      </c>
    </row>
    <row r="145" spans="1:22" ht="16.5">
      <c r="A145" s="16">
        <v>30</v>
      </c>
      <c r="B145" s="34"/>
      <c r="C145" s="46">
        <f>VLOOKUP(B145,'113級距'!A$10:C$37,3,TRUE)</f>
        <v>11100</v>
      </c>
      <c r="D145" s="46">
        <f>VLOOKUP(B145,'113級距'!$J$23:$L$47,3,TRUE)</f>
        <v>27470</v>
      </c>
      <c r="E145" s="46">
        <f>VLOOKUP(B145,'113級距'!D$3:F$64,3,TRUE)</f>
        <v>1500</v>
      </c>
      <c r="F145" s="47">
        <f>VLOOKUP(B145,'113級距'!G:I,3,TRUE)</f>
        <v>27470</v>
      </c>
      <c r="G145" s="2">
        <f>ROUND(C145*'113級距'!$P$6*0.7*A145/30,0)+ROUND(C145*'113級距'!$P$7*0.7*A145/30,0)</f>
        <v>933</v>
      </c>
      <c r="H145" s="149">
        <f>ROUND(F145*'113級距'!$P$9*0.6*'113級距'!$P$10,0)</f>
        <v>1329</v>
      </c>
      <c r="I145" s="28">
        <f>ROUND(E145*'113級距'!$P$2*A145/30,0)</f>
        <v>90</v>
      </c>
      <c r="J145" s="8">
        <f>ROUND(D145*'113級距'!$P$4*A145/30,0)</f>
        <v>30</v>
      </c>
      <c r="K145" s="2">
        <f>ROUND(C145*'113級距'!$P$6*0.2*A145/30,0)+ROUND(C145*'113級距'!$P$7*0.2*A145/30,0)</f>
        <v>266</v>
      </c>
      <c r="L145" s="26">
        <f>ROUND(F145*'113級距'!$P$9*0.3,0)</f>
        <v>426</v>
      </c>
      <c r="M145" s="12">
        <f>ROUND(C145*'113級距'!$P$6*0.7*A145/30,0)</f>
        <v>855</v>
      </c>
      <c r="N145" s="3">
        <f>ROUND(C145*'113級距'!$P$6*0.2*A145/30,0)</f>
        <v>244</v>
      </c>
      <c r="O145" s="46">
        <f>ROUND(C145*'113級距'!$P$6*0.2*A145/30*0.25,0)+ROUND(C145*'113級距'!$P$7*0.2*A145/30*0.25,0)</f>
        <v>67</v>
      </c>
      <c r="P145" s="46">
        <f t="shared" si="30"/>
        <v>107</v>
      </c>
      <c r="Q145" s="28">
        <f t="shared" si="31"/>
        <v>199</v>
      </c>
      <c r="R145" s="8">
        <f t="shared" si="32"/>
        <v>319</v>
      </c>
      <c r="S145" s="46">
        <f>ROUND(C145*'113級距'!$P$6*0.2*A145/30*0.5,0)+ROUND(C145*'113級距'!$P$7*0.2*A145/30*0.5,0)</f>
        <v>133</v>
      </c>
      <c r="T145" s="46">
        <f t="shared" si="33"/>
        <v>213</v>
      </c>
      <c r="U145" s="28">
        <f t="shared" si="34"/>
        <v>133</v>
      </c>
      <c r="V145" s="26">
        <f t="shared" si="35"/>
        <v>213</v>
      </c>
    </row>
    <row r="146" spans="1:22" ht="16.5">
      <c r="A146" s="16">
        <v>30</v>
      </c>
      <c r="B146" s="34"/>
      <c r="C146" s="46">
        <f>VLOOKUP(B146,'113級距'!A$10:C$37,3,TRUE)</f>
        <v>11100</v>
      </c>
      <c r="D146" s="46">
        <f>VLOOKUP(B146,'113級距'!$J$23:$L$47,3,TRUE)</f>
        <v>27470</v>
      </c>
      <c r="E146" s="46">
        <f>VLOOKUP(B146,'113級距'!D$3:F$64,3,TRUE)</f>
        <v>1500</v>
      </c>
      <c r="F146" s="47">
        <f>VLOOKUP(B146,'113級距'!G:I,3,TRUE)</f>
        <v>27470</v>
      </c>
      <c r="G146" s="2">
        <f>ROUND(C146*'113級距'!$P$6*0.7*A146/30,0)+ROUND(C146*'113級距'!$P$7*0.7*A146/30,0)</f>
        <v>933</v>
      </c>
      <c r="H146" s="149">
        <f>ROUND(F146*'113級距'!$P$9*0.6*'113級距'!$P$10,0)</f>
        <v>1329</v>
      </c>
      <c r="I146" s="28">
        <f>ROUND(E146*'113級距'!$P$2*A146/30,0)</f>
        <v>90</v>
      </c>
      <c r="J146" s="8">
        <f>ROUND(D146*'113級距'!$P$4*A146/30,0)</f>
        <v>30</v>
      </c>
      <c r="K146" s="2">
        <f>ROUND(C146*'113級距'!$P$6*0.2*A146/30,0)+ROUND(C146*'113級距'!$P$7*0.2*A146/30,0)</f>
        <v>266</v>
      </c>
      <c r="L146" s="26">
        <f>ROUND(F146*'113級距'!$P$9*0.3,0)</f>
        <v>426</v>
      </c>
      <c r="M146" s="12">
        <f>ROUND(C146*'113級距'!$P$6*0.7*A146/30,0)</f>
        <v>855</v>
      </c>
      <c r="N146" s="3">
        <f>ROUND(C146*'113級距'!$P$6*0.2*A146/30,0)</f>
        <v>244</v>
      </c>
      <c r="O146" s="46">
        <f>ROUND(C146*'113級距'!$P$6*0.2*A146/30*0.25,0)+ROUND(C146*'113級距'!$P$7*0.2*A146/30*0.25,0)</f>
        <v>67</v>
      </c>
      <c r="P146" s="46">
        <f t="shared" si="30"/>
        <v>107</v>
      </c>
      <c r="Q146" s="28">
        <f t="shared" si="31"/>
        <v>199</v>
      </c>
      <c r="R146" s="8">
        <f t="shared" si="32"/>
        <v>319</v>
      </c>
      <c r="S146" s="46">
        <f>ROUND(C146*'113級距'!$P$6*0.2*A146/30*0.5,0)+ROUND(C146*'113級距'!$P$7*0.2*A146/30*0.5,0)</f>
        <v>133</v>
      </c>
      <c r="T146" s="46">
        <f t="shared" si="33"/>
        <v>213</v>
      </c>
      <c r="U146" s="28">
        <f t="shared" si="34"/>
        <v>133</v>
      </c>
      <c r="V146" s="26">
        <f t="shared" si="35"/>
        <v>213</v>
      </c>
    </row>
    <row r="147" spans="1:22" ht="16.5">
      <c r="A147" s="16">
        <v>30</v>
      </c>
      <c r="B147" s="34"/>
      <c r="C147" s="46">
        <f>VLOOKUP(B147,'113級距'!A$10:C$37,3,TRUE)</f>
        <v>11100</v>
      </c>
      <c r="D147" s="46">
        <f>VLOOKUP(B147,'113級距'!$J$23:$L$47,3,TRUE)</f>
        <v>27470</v>
      </c>
      <c r="E147" s="46">
        <f>VLOOKUP(B147,'113級距'!D$3:F$64,3,TRUE)</f>
        <v>1500</v>
      </c>
      <c r="F147" s="47">
        <f>VLOOKUP(B147,'113級距'!G:I,3,TRUE)</f>
        <v>27470</v>
      </c>
      <c r="G147" s="2">
        <f>ROUND(C147*'113級距'!$P$6*0.7*A147/30,0)+ROUND(C147*'113級距'!$P$7*0.7*A147/30,0)</f>
        <v>933</v>
      </c>
      <c r="H147" s="149">
        <f>ROUND(F147*'113級距'!$P$9*0.6*'113級距'!$P$10,0)</f>
        <v>1329</v>
      </c>
      <c r="I147" s="28">
        <f>ROUND(E147*'113級距'!$P$2*A147/30,0)</f>
        <v>90</v>
      </c>
      <c r="J147" s="8">
        <f>ROUND(D147*'113級距'!$P$4*A147/30,0)</f>
        <v>30</v>
      </c>
      <c r="K147" s="2">
        <f>ROUND(C147*'113級距'!$P$6*0.2*A147/30,0)+ROUND(C147*'113級距'!$P$7*0.2*A147/30,0)</f>
        <v>266</v>
      </c>
      <c r="L147" s="26">
        <f>ROUND(F147*'113級距'!$P$9*0.3,0)</f>
        <v>426</v>
      </c>
      <c r="M147" s="12">
        <f>ROUND(C147*'113級距'!$P$6*0.7*A147/30,0)</f>
        <v>855</v>
      </c>
      <c r="N147" s="3">
        <f>ROUND(C147*'113級距'!$P$6*0.2*A147/30,0)</f>
        <v>244</v>
      </c>
      <c r="O147" s="46">
        <f>ROUND(C147*'113級距'!$P$6*0.2*A147/30*0.25,0)+ROUND(C147*'113級距'!$P$7*0.2*A147/30*0.25,0)</f>
        <v>67</v>
      </c>
      <c r="P147" s="46">
        <f t="shared" si="30"/>
        <v>107</v>
      </c>
      <c r="Q147" s="28">
        <f t="shared" si="31"/>
        <v>199</v>
      </c>
      <c r="R147" s="8">
        <f t="shared" si="32"/>
        <v>319</v>
      </c>
      <c r="S147" s="46">
        <f>ROUND(C147*'113級距'!$P$6*0.2*A147/30*0.5,0)+ROUND(C147*'113級距'!$P$7*0.2*A147/30*0.5,0)</f>
        <v>133</v>
      </c>
      <c r="T147" s="46">
        <f t="shared" si="33"/>
        <v>213</v>
      </c>
      <c r="U147" s="28">
        <f t="shared" si="34"/>
        <v>133</v>
      </c>
      <c r="V147" s="26">
        <f t="shared" si="35"/>
        <v>213</v>
      </c>
    </row>
    <row r="148" spans="1:22" ht="16.5">
      <c r="A148" s="16">
        <v>30</v>
      </c>
      <c r="B148" s="34"/>
      <c r="C148" s="46">
        <f>VLOOKUP(B148,'113級距'!A$10:C$37,3,TRUE)</f>
        <v>11100</v>
      </c>
      <c r="D148" s="46">
        <f>VLOOKUP(B148,'113級距'!$J$23:$L$47,3,TRUE)</f>
        <v>27470</v>
      </c>
      <c r="E148" s="46">
        <f>VLOOKUP(B148,'113級距'!D$3:F$64,3,TRUE)</f>
        <v>1500</v>
      </c>
      <c r="F148" s="47">
        <f>VLOOKUP(B148,'113級距'!G:I,3,TRUE)</f>
        <v>27470</v>
      </c>
      <c r="G148" s="2">
        <f>ROUND(C148*'113級距'!$P$6*0.7*A148/30,0)+ROUND(C148*'113級距'!$P$7*0.7*A148/30,0)</f>
        <v>933</v>
      </c>
      <c r="H148" s="149">
        <f>ROUND(F148*'113級距'!$P$9*0.6*'113級距'!$P$10,0)</f>
        <v>1329</v>
      </c>
      <c r="I148" s="28">
        <f>ROUND(E148*'113級距'!$P$2*A148/30,0)</f>
        <v>90</v>
      </c>
      <c r="J148" s="8">
        <f>ROUND(D148*'113級距'!$P$4*A148/30,0)</f>
        <v>30</v>
      </c>
      <c r="K148" s="2">
        <f>ROUND(C148*'113級距'!$P$6*0.2*A148/30,0)+ROUND(C148*'113級距'!$P$7*0.2*A148/30,0)</f>
        <v>266</v>
      </c>
      <c r="L148" s="26">
        <f>ROUND(F148*'113級距'!$P$9*0.3,0)</f>
        <v>426</v>
      </c>
      <c r="M148" s="12">
        <f>ROUND(C148*'113級距'!$P$6*0.7*A148/30,0)</f>
        <v>855</v>
      </c>
      <c r="N148" s="3">
        <f>ROUND(C148*'113級距'!$P$6*0.2*A148/30,0)</f>
        <v>244</v>
      </c>
      <c r="O148" s="46">
        <f>ROUND(C148*'113級距'!$P$6*0.2*A148/30*0.25,0)+ROUND(C148*'113級距'!$P$7*0.2*A148/30*0.25,0)</f>
        <v>67</v>
      </c>
      <c r="P148" s="46">
        <f t="shared" si="30"/>
        <v>107</v>
      </c>
      <c r="Q148" s="28">
        <f t="shared" si="31"/>
        <v>199</v>
      </c>
      <c r="R148" s="8">
        <f t="shared" si="32"/>
        <v>319</v>
      </c>
      <c r="S148" s="46">
        <f>ROUND(C148*'113級距'!$P$6*0.2*A148/30*0.5,0)+ROUND(C148*'113級距'!$P$7*0.2*A148/30*0.5,0)</f>
        <v>133</v>
      </c>
      <c r="T148" s="46">
        <f t="shared" si="33"/>
        <v>213</v>
      </c>
      <c r="U148" s="28">
        <f t="shared" si="34"/>
        <v>133</v>
      </c>
      <c r="V148" s="26">
        <f t="shared" si="35"/>
        <v>213</v>
      </c>
    </row>
    <row r="149" spans="1:22" ht="16.5">
      <c r="A149" s="16">
        <v>30</v>
      </c>
      <c r="B149" s="50"/>
      <c r="C149" s="46">
        <f>VLOOKUP(B149,'113級距'!A$10:C$37,3,TRUE)</f>
        <v>11100</v>
      </c>
      <c r="D149" s="46">
        <f>VLOOKUP(B149,'113級距'!$J$23:$L$47,3,TRUE)</f>
        <v>27470</v>
      </c>
      <c r="E149" s="46">
        <f>VLOOKUP(B149,'113級距'!D$3:F$64,3,TRUE)</f>
        <v>1500</v>
      </c>
      <c r="F149" s="47">
        <f>VLOOKUP(B149,'113級距'!G:I,3,TRUE)</f>
        <v>27470</v>
      </c>
      <c r="G149" s="2">
        <f>ROUND(C149*'113級距'!$P$6*0.7*A149/30,0)+ROUND(C149*'113級距'!$P$7*0.7*A149/30,0)</f>
        <v>933</v>
      </c>
      <c r="H149" s="149">
        <f>ROUND(F149*'113級距'!$P$9*0.6*'113級距'!$P$10,0)</f>
        <v>1329</v>
      </c>
      <c r="I149" s="28">
        <f>ROUND(E149*'113級距'!$P$2*A149/30,0)</f>
        <v>90</v>
      </c>
      <c r="J149" s="8">
        <f>ROUND(D149*'113級距'!$P$4*A149/30,0)</f>
        <v>30</v>
      </c>
      <c r="K149" s="2">
        <f>ROUND(C149*'113級距'!$P$6*0.2*A149/30,0)+ROUND(C149*'113級距'!$P$7*0.2*A149/30,0)</f>
        <v>266</v>
      </c>
      <c r="L149" s="26">
        <f>ROUND(F149*'113級距'!$P$9*0.3,0)</f>
        <v>426</v>
      </c>
      <c r="M149" s="12">
        <f>ROUND(C149*'113級距'!$P$6*0.7*A149/30,0)</f>
        <v>855</v>
      </c>
      <c r="N149" s="3">
        <f>ROUND(C149*'113級距'!$P$6*0.2*A149/30,0)</f>
        <v>244</v>
      </c>
      <c r="O149" s="46">
        <f>ROUND(C149*'113級距'!$P$6*0.2*A149/30*0.25,0)+ROUND(C149*'113級距'!$P$7*0.2*A149/30*0.25,0)</f>
        <v>67</v>
      </c>
      <c r="P149" s="46">
        <f t="shared" si="30"/>
        <v>107</v>
      </c>
      <c r="Q149" s="28">
        <f t="shared" si="31"/>
        <v>199</v>
      </c>
      <c r="R149" s="8">
        <f t="shared" si="32"/>
        <v>319</v>
      </c>
      <c r="S149" s="46">
        <f>ROUND(C149*'113級距'!$P$6*0.2*A149/30*0.5,0)+ROUND(C149*'113級距'!$P$7*0.2*A149/30*0.5,0)</f>
        <v>133</v>
      </c>
      <c r="T149" s="46">
        <f t="shared" si="33"/>
        <v>213</v>
      </c>
      <c r="U149" s="28">
        <f t="shared" si="34"/>
        <v>133</v>
      </c>
      <c r="V149" s="26">
        <f t="shared" si="35"/>
        <v>213</v>
      </c>
    </row>
    <row r="150" spans="1:22" ht="16.5">
      <c r="A150" s="16">
        <v>30</v>
      </c>
      <c r="B150" s="50"/>
      <c r="C150" s="46">
        <f>VLOOKUP(B150,'113級距'!A$10:C$37,3,TRUE)</f>
        <v>11100</v>
      </c>
      <c r="D150" s="46">
        <f>VLOOKUP(B150,'113級距'!$J$23:$L$47,3,TRUE)</f>
        <v>27470</v>
      </c>
      <c r="E150" s="46">
        <f>VLOOKUP(B150,'113級距'!D$3:F$64,3,TRUE)</f>
        <v>1500</v>
      </c>
      <c r="F150" s="47">
        <f>VLOOKUP(B150,'113級距'!G:I,3,TRUE)</f>
        <v>27470</v>
      </c>
      <c r="G150" s="2">
        <f>ROUND(C150*'113級距'!$P$6*0.7*A150/30,0)+ROUND(C150*'113級距'!$P$7*0.7*A150/30,0)</f>
        <v>933</v>
      </c>
      <c r="H150" s="149">
        <f>ROUND(F150*'113級距'!$P$9*0.6*'113級距'!$P$10,0)</f>
        <v>1329</v>
      </c>
      <c r="I150" s="28">
        <f>ROUND(E150*'113級距'!$P$2*A150/30,0)</f>
        <v>90</v>
      </c>
      <c r="J150" s="8">
        <f>ROUND(D150*'113級距'!$P$4*A150/30,0)</f>
        <v>30</v>
      </c>
      <c r="K150" s="2">
        <f>ROUND(C150*'113級距'!$P$6*0.2*A150/30,0)+ROUND(C150*'113級距'!$P$7*0.2*A150/30,0)</f>
        <v>266</v>
      </c>
      <c r="L150" s="26">
        <f>ROUND(F150*'113級距'!$P$9*0.3,0)</f>
        <v>426</v>
      </c>
      <c r="M150" s="12">
        <f>ROUND(C150*'113級距'!$P$6*0.7*A150/30,0)</f>
        <v>855</v>
      </c>
      <c r="N150" s="3">
        <f>ROUND(C150*'113級距'!$P$6*0.2*A150/30,0)</f>
        <v>244</v>
      </c>
      <c r="O150" s="46">
        <f>ROUND(C150*'113級距'!$P$6*0.2*A150/30*0.25,0)+ROUND(C150*'113級距'!$P$7*0.2*A150/30*0.25,0)</f>
        <v>67</v>
      </c>
      <c r="P150" s="46">
        <f t="shared" si="30"/>
        <v>107</v>
      </c>
      <c r="Q150" s="28">
        <f t="shared" si="31"/>
        <v>199</v>
      </c>
      <c r="R150" s="8">
        <f t="shared" si="32"/>
        <v>319</v>
      </c>
      <c r="S150" s="46">
        <f>ROUND(C150*'113級距'!$P$6*0.2*A150/30*0.5,0)+ROUND(C150*'113級距'!$P$7*0.2*A150/30*0.5,0)</f>
        <v>133</v>
      </c>
      <c r="T150" s="46">
        <f t="shared" si="33"/>
        <v>213</v>
      </c>
      <c r="U150" s="28">
        <f t="shared" si="34"/>
        <v>133</v>
      </c>
      <c r="V150" s="26">
        <f t="shared" si="35"/>
        <v>213</v>
      </c>
    </row>
    <row r="151" spans="1:22" ht="16.5">
      <c r="A151" s="16">
        <v>30</v>
      </c>
      <c r="B151" s="50"/>
      <c r="C151" s="46">
        <f>VLOOKUP(B151,'113級距'!A$10:C$37,3,TRUE)</f>
        <v>11100</v>
      </c>
      <c r="D151" s="46">
        <f>VLOOKUP(B151,'113級距'!$J$23:$L$47,3,TRUE)</f>
        <v>27470</v>
      </c>
      <c r="E151" s="46">
        <f>VLOOKUP(B151,'113級距'!D$3:F$64,3,TRUE)</f>
        <v>1500</v>
      </c>
      <c r="F151" s="47">
        <f>VLOOKUP(B151,'113級距'!G:I,3,TRUE)</f>
        <v>27470</v>
      </c>
      <c r="G151" s="2">
        <f>ROUND(C151*'113級距'!$P$6*0.7*A151/30,0)+ROUND(C151*'113級距'!$P$7*0.7*A151/30,0)</f>
        <v>933</v>
      </c>
      <c r="H151" s="149">
        <f>ROUND(F151*'113級距'!$P$9*0.6*'113級距'!$P$10,0)</f>
        <v>1329</v>
      </c>
      <c r="I151" s="28">
        <f>ROUND(E151*'113級距'!$P$2*A151/30,0)</f>
        <v>90</v>
      </c>
      <c r="J151" s="8">
        <f>ROUND(D151*'113級距'!$P$4*A151/30,0)</f>
        <v>30</v>
      </c>
      <c r="K151" s="2">
        <f>ROUND(C151*'113級距'!$P$6*0.2*A151/30,0)+ROUND(C151*'113級距'!$P$7*0.2*A151/30,0)</f>
        <v>266</v>
      </c>
      <c r="L151" s="26">
        <f>ROUND(F151*'113級距'!$P$9*0.3,0)</f>
        <v>426</v>
      </c>
      <c r="M151" s="12">
        <f>ROUND(C151*'113級距'!$P$6*0.7*A151/30,0)</f>
        <v>855</v>
      </c>
      <c r="N151" s="3">
        <f>ROUND(C151*'113級距'!$P$6*0.2*A151/30,0)</f>
        <v>244</v>
      </c>
      <c r="O151" s="46">
        <f>ROUND(C151*'113級距'!$P$6*0.2*A151/30*0.25,0)+ROUND(C151*'113級距'!$P$7*0.2*A151/30*0.25,0)</f>
        <v>67</v>
      </c>
      <c r="P151" s="46">
        <f t="shared" si="30"/>
        <v>107</v>
      </c>
      <c r="Q151" s="28">
        <f t="shared" si="31"/>
        <v>199</v>
      </c>
      <c r="R151" s="8">
        <f t="shared" si="32"/>
        <v>319</v>
      </c>
      <c r="S151" s="46">
        <f>ROUND(C151*'113級距'!$P$6*0.2*A151/30*0.5,0)+ROUND(C151*'113級距'!$P$7*0.2*A151/30*0.5,0)</f>
        <v>133</v>
      </c>
      <c r="T151" s="46">
        <f t="shared" si="33"/>
        <v>213</v>
      </c>
      <c r="U151" s="28">
        <f t="shared" si="34"/>
        <v>133</v>
      </c>
      <c r="V151" s="26">
        <f t="shared" si="35"/>
        <v>213</v>
      </c>
    </row>
    <row r="152" spans="1:22" ht="16.5">
      <c r="A152" s="16">
        <v>30</v>
      </c>
      <c r="B152" s="50"/>
      <c r="C152" s="46">
        <f>VLOOKUP(B152,'113級距'!A$10:C$37,3,TRUE)</f>
        <v>11100</v>
      </c>
      <c r="D152" s="46">
        <f>VLOOKUP(B152,'113級距'!$J$23:$L$47,3,TRUE)</f>
        <v>27470</v>
      </c>
      <c r="E152" s="46">
        <f>VLOOKUP(B152,'113級距'!D$3:F$64,3,TRUE)</f>
        <v>1500</v>
      </c>
      <c r="F152" s="47">
        <f>VLOOKUP(B152,'113級距'!G:I,3,TRUE)</f>
        <v>27470</v>
      </c>
      <c r="G152" s="2">
        <f>ROUND(C152*'113級距'!$P$6*0.7*A152/30,0)+ROUND(C152*'113級距'!$P$7*0.7*A152/30,0)</f>
        <v>933</v>
      </c>
      <c r="H152" s="149">
        <f>ROUND(F152*'113級距'!$P$9*0.6*'113級距'!$P$10,0)</f>
        <v>1329</v>
      </c>
      <c r="I152" s="28">
        <f>ROUND(E152*'113級距'!$P$2*A152/30,0)</f>
        <v>90</v>
      </c>
      <c r="J152" s="8">
        <f>ROUND(D152*'113級距'!$P$4*A152/30,0)</f>
        <v>30</v>
      </c>
      <c r="K152" s="2">
        <f>ROUND(C152*'113級距'!$P$6*0.2*A152/30,0)+ROUND(C152*'113級距'!$P$7*0.2*A152/30,0)</f>
        <v>266</v>
      </c>
      <c r="L152" s="26">
        <f>ROUND(F152*'113級距'!$P$9*0.3,0)</f>
        <v>426</v>
      </c>
      <c r="M152" s="12">
        <f>ROUND(C152*'113級距'!$P$6*0.7*A152/30,0)</f>
        <v>855</v>
      </c>
      <c r="N152" s="3">
        <f>ROUND(C152*'113級距'!$P$6*0.2*A152/30,0)</f>
        <v>244</v>
      </c>
      <c r="O152" s="46">
        <f>ROUND(C152*'113級距'!$P$6*0.2*A152/30*0.25,0)+ROUND(C152*'113級距'!$P$7*0.2*A152/30*0.25,0)</f>
        <v>67</v>
      </c>
      <c r="P152" s="46">
        <f t="shared" si="30"/>
        <v>107</v>
      </c>
      <c r="Q152" s="28">
        <f t="shared" si="31"/>
        <v>199</v>
      </c>
      <c r="R152" s="8">
        <f t="shared" si="32"/>
        <v>319</v>
      </c>
      <c r="S152" s="46">
        <f>ROUND(C152*'113級距'!$P$6*0.2*A152/30*0.5,0)+ROUND(C152*'113級距'!$P$7*0.2*A152/30*0.5,0)</f>
        <v>133</v>
      </c>
      <c r="T152" s="46">
        <f t="shared" si="33"/>
        <v>213</v>
      </c>
      <c r="U152" s="28">
        <f t="shared" si="34"/>
        <v>133</v>
      </c>
      <c r="V152" s="26">
        <f t="shared" si="35"/>
        <v>213</v>
      </c>
    </row>
    <row r="153" spans="1:22" ht="16.5">
      <c r="A153" s="16">
        <v>30</v>
      </c>
      <c r="B153" s="50"/>
      <c r="C153" s="46">
        <f>VLOOKUP(B153,'113級距'!A$10:C$37,3,TRUE)</f>
        <v>11100</v>
      </c>
      <c r="D153" s="46">
        <f>VLOOKUP(B153,'113級距'!$J$23:$L$47,3,TRUE)</f>
        <v>27470</v>
      </c>
      <c r="E153" s="46">
        <f>VLOOKUP(B153,'113級距'!D$3:F$64,3,TRUE)</f>
        <v>1500</v>
      </c>
      <c r="F153" s="47">
        <f>VLOOKUP(B153,'113級距'!G:I,3,TRUE)</f>
        <v>27470</v>
      </c>
      <c r="G153" s="2">
        <f>ROUND(C153*'113級距'!$P$6*0.7*A153/30,0)+ROUND(C153*'113級距'!$P$7*0.7*A153/30,0)</f>
        <v>933</v>
      </c>
      <c r="H153" s="149">
        <f>ROUND(F153*'113級距'!$P$9*0.6*'113級距'!$P$10,0)</f>
        <v>1329</v>
      </c>
      <c r="I153" s="28">
        <f>ROUND(E153*'113級距'!$P$2*A153/30,0)</f>
        <v>90</v>
      </c>
      <c r="J153" s="8">
        <f>ROUND(D153*'113級距'!$P$4*A153/30,0)</f>
        <v>30</v>
      </c>
      <c r="K153" s="2">
        <f>ROUND(C153*'113級距'!$P$6*0.2*A153/30,0)+ROUND(C153*'113級距'!$P$7*0.2*A153/30,0)</f>
        <v>266</v>
      </c>
      <c r="L153" s="26">
        <f>ROUND(F153*'113級距'!$P$9*0.3,0)</f>
        <v>426</v>
      </c>
      <c r="M153" s="12">
        <f>ROUND(C153*'113級距'!$P$6*0.7*A153/30,0)</f>
        <v>855</v>
      </c>
      <c r="N153" s="3">
        <f>ROUND(C153*'113級距'!$P$6*0.2*A153/30,0)</f>
        <v>244</v>
      </c>
      <c r="O153" s="46">
        <f>ROUND(C153*'113級距'!$P$6*0.2*A153/30*0.25,0)+ROUND(C153*'113級距'!$P$7*0.2*A153/30*0.25,0)</f>
        <v>67</v>
      </c>
      <c r="P153" s="46">
        <f t="shared" si="30"/>
        <v>107</v>
      </c>
      <c r="Q153" s="28">
        <f t="shared" si="31"/>
        <v>199</v>
      </c>
      <c r="R153" s="8">
        <f t="shared" si="32"/>
        <v>319</v>
      </c>
      <c r="S153" s="46">
        <f>ROUND(C153*'113級距'!$P$6*0.2*A153/30*0.5,0)+ROUND(C153*'113級距'!$P$7*0.2*A153/30*0.5,0)</f>
        <v>133</v>
      </c>
      <c r="T153" s="46">
        <f t="shared" si="33"/>
        <v>213</v>
      </c>
      <c r="U153" s="28">
        <f t="shared" si="34"/>
        <v>133</v>
      </c>
      <c r="V153" s="26">
        <f t="shared" si="35"/>
        <v>213</v>
      </c>
    </row>
    <row r="154" spans="1:22" ht="16.5">
      <c r="A154" s="16">
        <v>30</v>
      </c>
      <c r="B154" s="50"/>
      <c r="C154" s="46">
        <f>VLOOKUP(B154,'113級距'!A$10:C$37,3,TRUE)</f>
        <v>11100</v>
      </c>
      <c r="D154" s="46">
        <f>VLOOKUP(B154,'113級距'!$J$23:$L$47,3,TRUE)</f>
        <v>27470</v>
      </c>
      <c r="E154" s="46">
        <f>VLOOKUP(B154,'113級距'!D$3:F$64,3,TRUE)</f>
        <v>1500</v>
      </c>
      <c r="F154" s="47">
        <f>VLOOKUP(B154,'113級距'!G:I,3,TRUE)</f>
        <v>27470</v>
      </c>
      <c r="G154" s="2">
        <f>ROUND(C154*'113級距'!$P$6*0.7*A154/30,0)+ROUND(C154*'113級距'!$P$7*0.7*A154/30,0)</f>
        <v>933</v>
      </c>
      <c r="H154" s="149">
        <f>ROUND(F154*'113級距'!$P$9*0.6*'113級距'!$P$10,0)</f>
        <v>1329</v>
      </c>
      <c r="I154" s="28">
        <f>ROUND(E154*'113級距'!$P$2*A154/30,0)</f>
        <v>90</v>
      </c>
      <c r="J154" s="8">
        <f>ROUND(D154*'113級距'!$P$4*A154/30,0)</f>
        <v>30</v>
      </c>
      <c r="K154" s="2">
        <f>ROUND(C154*'113級距'!$P$6*0.2*A154/30,0)+ROUND(C154*'113級距'!$P$7*0.2*A154/30,0)</f>
        <v>266</v>
      </c>
      <c r="L154" s="26">
        <f>ROUND(F154*'113級距'!$P$9*0.3,0)</f>
        <v>426</v>
      </c>
      <c r="M154" s="12">
        <f>ROUND(C154*'113級距'!$P$6*0.7*A154/30,0)</f>
        <v>855</v>
      </c>
      <c r="N154" s="3">
        <f>ROUND(C154*'113級距'!$P$6*0.2*A154/30,0)</f>
        <v>244</v>
      </c>
      <c r="O154" s="46">
        <f>ROUND(C154*'113級距'!$P$6*0.2*A154/30*0.25,0)+ROUND(C154*'113級距'!$P$7*0.2*A154/30*0.25,0)</f>
        <v>67</v>
      </c>
      <c r="P154" s="46">
        <f t="shared" si="30"/>
        <v>107</v>
      </c>
      <c r="Q154" s="28">
        <f t="shared" si="31"/>
        <v>199</v>
      </c>
      <c r="R154" s="8">
        <f t="shared" si="32"/>
        <v>319</v>
      </c>
      <c r="S154" s="46">
        <f>ROUND(C154*'113級距'!$P$6*0.2*A154/30*0.5,0)+ROUND(C154*'113級距'!$P$7*0.2*A154/30*0.5,0)</f>
        <v>133</v>
      </c>
      <c r="T154" s="46">
        <f t="shared" si="33"/>
        <v>213</v>
      </c>
      <c r="U154" s="28">
        <f t="shared" si="34"/>
        <v>133</v>
      </c>
      <c r="V154" s="26">
        <f t="shared" si="35"/>
        <v>213</v>
      </c>
    </row>
    <row r="155" spans="1:22" ht="16.5">
      <c r="A155" s="16">
        <v>30</v>
      </c>
      <c r="B155" s="50"/>
      <c r="C155" s="46">
        <f>VLOOKUP(B155,'113級距'!A$10:C$37,3,TRUE)</f>
        <v>11100</v>
      </c>
      <c r="D155" s="46">
        <f>VLOOKUP(B155,'113級距'!$J$23:$L$47,3,TRUE)</f>
        <v>27470</v>
      </c>
      <c r="E155" s="46">
        <f>VLOOKUP(B155,'113級距'!D$3:F$64,3,TRUE)</f>
        <v>1500</v>
      </c>
      <c r="F155" s="47">
        <f>VLOOKUP(B155,'113級距'!G:I,3,TRUE)</f>
        <v>27470</v>
      </c>
      <c r="G155" s="2">
        <f>ROUND(C155*'113級距'!$P$6*0.7*A155/30,0)+ROUND(C155*'113級距'!$P$7*0.7*A155/30,0)</f>
        <v>933</v>
      </c>
      <c r="H155" s="149">
        <f>ROUND(F155*'113級距'!$P$9*0.6*'113級距'!$P$10,0)</f>
        <v>1329</v>
      </c>
      <c r="I155" s="28">
        <f>ROUND(E155*'113級距'!$P$2*A155/30,0)</f>
        <v>90</v>
      </c>
      <c r="J155" s="8">
        <f>ROUND(D155*'113級距'!$P$4*A155/30,0)</f>
        <v>30</v>
      </c>
      <c r="K155" s="2">
        <f>ROUND(C155*'113級距'!$P$6*0.2*A155/30,0)+ROUND(C155*'113級距'!$P$7*0.2*A155/30,0)</f>
        <v>266</v>
      </c>
      <c r="L155" s="26">
        <f>ROUND(F155*'113級距'!$P$9*0.3,0)</f>
        <v>426</v>
      </c>
      <c r="M155" s="12">
        <f>ROUND(C155*'113級距'!$P$6*0.7*A155/30,0)</f>
        <v>855</v>
      </c>
      <c r="N155" s="3">
        <f>ROUND(C155*'113級距'!$P$6*0.2*A155/30,0)</f>
        <v>244</v>
      </c>
      <c r="O155" s="46">
        <f>ROUND(C155*'113級距'!$P$6*0.2*A155/30*0.25,0)+ROUND(C155*'113級距'!$P$7*0.2*A155/30*0.25,0)</f>
        <v>67</v>
      </c>
      <c r="P155" s="46">
        <f t="shared" si="30"/>
        <v>107</v>
      </c>
      <c r="Q155" s="28">
        <f t="shared" si="31"/>
        <v>199</v>
      </c>
      <c r="R155" s="8">
        <f t="shared" si="32"/>
        <v>319</v>
      </c>
      <c r="S155" s="46">
        <f>ROUND(C155*'113級距'!$P$6*0.2*A155/30*0.5,0)+ROUND(C155*'113級距'!$P$7*0.2*A155/30*0.5,0)</f>
        <v>133</v>
      </c>
      <c r="T155" s="46">
        <f t="shared" si="33"/>
        <v>213</v>
      </c>
      <c r="U155" s="28">
        <f t="shared" si="34"/>
        <v>133</v>
      </c>
      <c r="V155" s="26">
        <f t="shared" si="35"/>
        <v>213</v>
      </c>
    </row>
    <row r="156" spans="1:22" ht="16.5">
      <c r="A156" s="16">
        <v>30</v>
      </c>
      <c r="B156" s="50"/>
      <c r="C156" s="46">
        <f>VLOOKUP(B156,'113級距'!A$10:C$37,3,TRUE)</f>
        <v>11100</v>
      </c>
      <c r="D156" s="46">
        <f>VLOOKUP(B156,'113級距'!$J$23:$L$47,3,TRUE)</f>
        <v>27470</v>
      </c>
      <c r="E156" s="46">
        <f>VLOOKUP(B156,'113級距'!D$3:F$64,3,TRUE)</f>
        <v>1500</v>
      </c>
      <c r="F156" s="47">
        <f>VLOOKUP(B156,'113級距'!G:I,3,TRUE)</f>
        <v>27470</v>
      </c>
      <c r="G156" s="2">
        <f>ROUND(C156*'113級距'!$P$6*0.7*A156/30,0)+ROUND(C156*'113級距'!$P$7*0.7*A156/30,0)</f>
        <v>933</v>
      </c>
      <c r="H156" s="149">
        <f>ROUND(F156*'113級距'!$P$9*0.6*'113級距'!$P$10,0)</f>
        <v>1329</v>
      </c>
      <c r="I156" s="28">
        <f>ROUND(E156*'113級距'!$P$2*A156/30,0)</f>
        <v>90</v>
      </c>
      <c r="J156" s="8">
        <f>ROUND(D156*'113級距'!$P$4*A156/30,0)</f>
        <v>30</v>
      </c>
      <c r="K156" s="2">
        <f>ROUND(C156*'113級距'!$P$6*0.2*A156/30,0)+ROUND(C156*'113級距'!$P$7*0.2*A156/30,0)</f>
        <v>266</v>
      </c>
      <c r="L156" s="26">
        <f>ROUND(F156*'113級距'!$P$9*0.3,0)</f>
        <v>426</v>
      </c>
      <c r="M156" s="12">
        <f>ROUND(C156*'113級距'!$P$6*0.7*A156/30,0)</f>
        <v>855</v>
      </c>
      <c r="N156" s="3">
        <f>ROUND(C156*'113級距'!$P$6*0.2*A156/30,0)</f>
        <v>244</v>
      </c>
      <c r="O156" s="46">
        <f>ROUND(C156*'113級距'!$P$6*0.2*A156/30*0.25,0)+ROUND(C156*'113級距'!$P$7*0.2*A156/30*0.25,0)</f>
        <v>67</v>
      </c>
      <c r="P156" s="46">
        <f t="shared" si="30"/>
        <v>107</v>
      </c>
      <c r="Q156" s="28">
        <f t="shared" si="31"/>
        <v>199</v>
      </c>
      <c r="R156" s="8">
        <f t="shared" si="32"/>
        <v>319</v>
      </c>
      <c r="S156" s="46">
        <f>ROUND(C156*'113級距'!$P$6*0.2*A156/30*0.5,0)+ROUND(C156*'113級距'!$P$7*0.2*A156/30*0.5,0)</f>
        <v>133</v>
      </c>
      <c r="T156" s="46">
        <f t="shared" si="33"/>
        <v>213</v>
      </c>
      <c r="U156" s="28">
        <f t="shared" si="34"/>
        <v>133</v>
      </c>
      <c r="V156" s="26">
        <f t="shared" si="35"/>
        <v>213</v>
      </c>
    </row>
    <row r="157" spans="1:22" ht="16.5">
      <c r="A157" s="16">
        <v>30</v>
      </c>
      <c r="B157" s="50"/>
      <c r="C157" s="46">
        <f>VLOOKUP(B157,'113級距'!A$10:C$37,3,TRUE)</f>
        <v>11100</v>
      </c>
      <c r="D157" s="46">
        <f>VLOOKUP(B157,'113級距'!$J$23:$L$47,3,TRUE)</f>
        <v>27470</v>
      </c>
      <c r="E157" s="46">
        <f>VLOOKUP(B157,'113級距'!D$3:F$64,3,TRUE)</f>
        <v>1500</v>
      </c>
      <c r="F157" s="47">
        <f>VLOOKUP(B157,'113級距'!G:I,3,TRUE)</f>
        <v>27470</v>
      </c>
      <c r="G157" s="2">
        <f>ROUND(C157*'113級距'!$P$6*0.7*A157/30,0)+ROUND(C157*'113級距'!$P$7*0.7*A157/30,0)</f>
        <v>933</v>
      </c>
      <c r="H157" s="149">
        <f>ROUND(F157*'113級距'!$P$9*0.6*'113級距'!$P$10,0)</f>
        <v>1329</v>
      </c>
      <c r="I157" s="28">
        <f>ROUND(E157*'113級距'!$P$2*A157/30,0)</f>
        <v>90</v>
      </c>
      <c r="J157" s="8">
        <f>ROUND(D157*'113級距'!$P$4*A157/30,0)</f>
        <v>30</v>
      </c>
      <c r="K157" s="2">
        <f>ROUND(C157*'113級距'!$P$6*0.2*A157/30,0)+ROUND(C157*'113級距'!$P$7*0.2*A157/30,0)</f>
        <v>266</v>
      </c>
      <c r="L157" s="26">
        <f>ROUND(F157*'113級距'!$P$9*0.3,0)</f>
        <v>426</v>
      </c>
      <c r="M157" s="12">
        <f>ROUND(C157*'113級距'!$P$6*0.7*A157/30,0)</f>
        <v>855</v>
      </c>
      <c r="N157" s="3">
        <f>ROUND(C157*'113級距'!$P$6*0.2*A157/30,0)</f>
        <v>244</v>
      </c>
      <c r="O157" s="46">
        <f>ROUND(C157*'113級距'!$P$6*0.2*A157/30*0.25,0)+ROUND(C157*'113級距'!$P$7*0.2*A157/30*0.25,0)</f>
        <v>67</v>
      </c>
      <c r="P157" s="46">
        <f t="shared" si="30"/>
        <v>107</v>
      </c>
      <c r="Q157" s="28">
        <f t="shared" si="31"/>
        <v>199</v>
      </c>
      <c r="R157" s="8">
        <f t="shared" si="32"/>
        <v>319</v>
      </c>
      <c r="S157" s="46">
        <f>ROUND(C157*'113級距'!$P$6*0.2*A157/30*0.5,0)+ROUND(C157*'113級距'!$P$7*0.2*A157/30*0.5,0)</f>
        <v>133</v>
      </c>
      <c r="T157" s="46">
        <f t="shared" si="33"/>
        <v>213</v>
      </c>
      <c r="U157" s="28">
        <f t="shared" si="34"/>
        <v>133</v>
      </c>
      <c r="V157" s="26">
        <f t="shared" si="35"/>
        <v>213</v>
      </c>
    </row>
    <row r="158" spans="1:22" ht="16.5">
      <c r="A158" s="16">
        <v>30</v>
      </c>
      <c r="B158" s="50"/>
      <c r="C158" s="46">
        <f>VLOOKUP(B158,'113級距'!A$10:C$37,3,TRUE)</f>
        <v>11100</v>
      </c>
      <c r="D158" s="46">
        <f>VLOOKUP(B158,'113級距'!$J$23:$L$47,3,TRUE)</f>
        <v>27470</v>
      </c>
      <c r="E158" s="46">
        <f>VLOOKUP(B158,'113級距'!D$3:F$64,3,TRUE)</f>
        <v>1500</v>
      </c>
      <c r="F158" s="47">
        <f>VLOOKUP(B158,'113級距'!G:I,3,TRUE)</f>
        <v>27470</v>
      </c>
      <c r="G158" s="2">
        <f>ROUND(C158*'113級距'!$P$6*0.7*A158/30,0)+ROUND(C158*'113級距'!$P$7*0.7*A158/30,0)</f>
        <v>933</v>
      </c>
      <c r="H158" s="149">
        <f>ROUND(F158*'113級距'!$P$9*0.6*'113級距'!$P$10,0)</f>
        <v>1329</v>
      </c>
      <c r="I158" s="28">
        <f>ROUND(E158*'113級距'!$P$2*A158/30,0)</f>
        <v>90</v>
      </c>
      <c r="J158" s="8">
        <f>ROUND(D158*'113級距'!$P$4*A158/30,0)</f>
        <v>30</v>
      </c>
      <c r="K158" s="2">
        <f>ROUND(C158*'113級距'!$P$6*0.2*A158/30,0)+ROUND(C158*'113級距'!$P$7*0.2*A158/30,0)</f>
        <v>266</v>
      </c>
      <c r="L158" s="26">
        <f>ROUND(F158*'113級距'!$P$9*0.3,0)</f>
        <v>426</v>
      </c>
      <c r="M158" s="12">
        <f>ROUND(C158*'113級距'!$P$6*0.7*A158/30,0)</f>
        <v>855</v>
      </c>
      <c r="N158" s="3">
        <f>ROUND(C158*'113級距'!$P$6*0.2*A158/30,0)</f>
        <v>244</v>
      </c>
      <c r="O158" s="46">
        <f>ROUND(C158*'113級距'!$P$6*0.2*A158/30*0.25,0)+ROUND(C158*'113級距'!$P$7*0.2*A158/30*0.25,0)</f>
        <v>67</v>
      </c>
      <c r="P158" s="46">
        <f t="shared" si="30"/>
        <v>107</v>
      </c>
      <c r="Q158" s="28">
        <f t="shared" si="31"/>
        <v>199</v>
      </c>
      <c r="R158" s="8">
        <f t="shared" si="32"/>
        <v>319</v>
      </c>
      <c r="S158" s="46">
        <f>ROUND(C158*'113級距'!$P$6*0.2*A158/30*0.5,0)+ROUND(C158*'113級距'!$P$7*0.2*A158/30*0.5,0)</f>
        <v>133</v>
      </c>
      <c r="T158" s="46">
        <f t="shared" si="33"/>
        <v>213</v>
      </c>
      <c r="U158" s="28">
        <f t="shared" si="34"/>
        <v>133</v>
      </c>
      <c r="V158" s="26">
        <f t="shared" si="35"/>
        <v>213</v>
      </c>
    </row>
    <row r="159" spans="1:22" ht="16.5">
      <c r="A159" s="16">
        <v>30</v>
      </c>
      <c r="B159" s="50"/>
      <c r="C159" s="46">
        <f>VLOOKUP(B159,'113級距'!A$10:C$37,3,TRUE)</f>
        <v>11100</v>
      </c>
      <c r="D159" s="46">
        <f>VLOOKUP(B159,'113級距'!$J$23:$L$47,3,TRUE)</f>
        <v>27470</v>
      </c>
      <c r="E159" s="46">
        <f>VLOOKUP(B159,'113級距'!D$3:F$64,3,TRUE)</f>
        <v>1500</v>
      </c>
      <c r="F159" s="47">
        <f>VLOOKUP(B159,'113級距'!G:I,3,TRUE)</f>
        <v>27470</v>
      </c>
      <c r="G159" s="2">
        <f>ROUND(C159*'113級距'!$P$6*0.7*A159/30,0)+ROUND(C159*'113級距'!$P$7*0.7*A159/30,0)</f>
        <v>933</v>
      </c>
      <c r="H159" s="149">
        <f>ROUND(F159*'113級距'!$P$9*0.6*'113級距'!$P$10,0)</f>
        <v>1329</v>
      </c>
      <c r="I159" s="28">
        <f>ROUND(E159*'113級距'!$P$2*A159/30,0)</f>
        <v>90</v>
      </c>
      <c r="J159" s="8">
        <f>ROUND(D159*'113級距'!$P$4*A159/30,0)</f>
        <v>30</v>
      </c>
      <c r="K159" s="2">
        <f>ROUND(C159*'113級距'!$P$6*0.2*A159/30,0)+ROUND(C159*'113級距'!$P$7*0.2*A159/30,0)</f>
        <v>266</v>
      </c>
      <c r="L159" s="26">
        <f>ROUND(F159*'113級距'!$P$9*0.3,0)</f>
        <v>426</v>
      </c>
      <c r="M159" s="12">
        <f>ROUND(C159*'113級距'!$P$6*0.7*A159/30,0)</f>
        <v>855</v>
      </c>
      <c r="N159" s="3">
        <f>ROUND(C159*'113級距'!$P$6*0.2*A159/30,0)</f>
        <v>244</v>
      </c>
      <c r="O159" s="46">
        <f>ROUND(C159*'113級距'!$P$6*0.2*A159/30*0.25,0)+ROUND(C159*'113級距'!$P$7*0.2*A159/30*0.25,0)</f>
        <v>67</v>
      </c>
      <c r="P159" s="46">
        <f t="shared" si="30"/>
        <v>107</v>
      </c>
      <c r="Q159" s="28">
        <f t="shared" si="31"/>
        <v>199</v>
      </c>
      <c r="R159" s="8">
        <f t="shared" si="32"/>
        <v>319</v>
      </c>
      <c r="S159" s="46">
        <f>ROUND(C159*'113級距'!$P$6*0.2*A159/30*0.5,0)+ROUND(C159*'113級距'!$P$7*0.2*A159/30*0.5,0)</f>
        <v>133</v>
      </c>
      <c r="T159" s="46">
        <f t="shared" si="33"/>
        <v>213</v>
      </c>
      <c r="U159" s="28">
        <f t="shared" si="34"/>
        <v>133</v>
      </c>
      <c r="V159" s="26">
        <f t="shared" si="35"/>
        <v>213</v>
      </c>
    </row>
    <row r="160" spans="1:22" ht="16.5">
      <c r="A160" s="16">
        <v>30</v>
      </c>
      <c r="B160" s="50"/>
      <c r="C160" s="46">
        <f>VLOOKUP(B160,'113級距'!A$10:C$37,3,TRUE)</f>
        <v>11100</v>
      </c>
      <c r="D160" s="46">
        <f>VLOOKUP(B160,'113級距'!$J$23:$L$47,3,TRUE)</f>
        <v>27470</v>
      </c>
      <c r="E160" s="46">
        <f>VLOOKUP(B160,'113級距'!D$3:F$64,3,TRUE)</f>
        <v>1500</v>
      </c>
      <c r="F160" s="47">
        <f>VLOOKUP(B160,'113級距'!G:I,3,TRUE)</f>
        <v>27470</v>
      </c>
      <c r="G160" s="2">
        <f>ROUND(C160*'113級距'!$P$6*0.7*A160/30,0)+ROUND(C160*'113級距'!$P$7*0.7*A160/30,0)</f>
        <v>933</v>
      </c>
      <c r="H160" s="149">
        <f>ROUND(F160*'113級距'!$P$9*0.6*'113級距'!$P$10,0)</f>
        <v>1329</v>
      </c>
      <c r="I160" s="28">
        <f>ROUND(E160*'113級距'!$P$2*A160/30,0)</f>
        <v>90</v>
      </c>
      <c r="J160" s="8">
        <f>ROUND(D160*'113級距'!$P$4*A160/30,0)</f>
        <v>30</v>
      </c>
      <c r="K160" s="2">
        <f>ROUND(C160*'113級距'!$P$6*0.2*A160/30,0)+ROUND(C160*'113級距'!$P$7*0.2*A160/30,0)</f>
        <v>266</v>
      </c>
      <c r="L160" s="26">
        <f>ROUND(F160*'113級距'!$P$9*0.3,0)</f>
        <v>426</v>
      </c>
      <c r="M160" s="12">
        <f>ROUND(C160*'113級距'!$P$6*0.7*A160/30,0)</f>
        <v>855</v>
      </c>
      <c r="N160" s="3">
        <f>ROUND(C160*'113級距'!$P$6*0.2*A160/30,0)</f>
        <v>244</v>
      </c>
      <c r="O160" s="46">
        <f>ROUND(C160*'113級距'!$P$6*0.2*A160/30*0.25,0)+ROUND(C160*'113級距'!$P$7*0.2*A160/30*0.25,0)</f>
        <v>67</v>
      </c>
      <c r="P160" s="46">
        <f t="shared" si="30"/>
        <v>107</v>
      </c>
      <c r="Q160" s="28">
        <f t="shared" si="31"/>
        <v>199</v>
      </c>
      <c r="R160" s="8">
        <f t="shared" si="32"/>
        <v>319</v>
      </c>
      <c r="S160" s="46">
        <f>ROUND(C160*'113級距'!$P$6*0.2*A160/30*0.5,0)+ROUND(C160*'113級距'!$P$7*0.2*A160/30*0.5,0)</f>
        <v>133</v>
      </c>
      <c r="T160" s="46">
        <f t="shared" si="33"/>
        <v>213</v>
      </c>
      <c r="U160" s="28">
        <f t="shared" si="34"/>
        <v>133</v>
      </c>
      <c r="V160" s="26">
        <f t="shared" si="35"/>
        <v>213</v>
      </c>
    </row>
    <row r="161" spans="1:22" ht="16.5">
      <c r="A161" s="16">
        <v>30</v>
      </c>
      <c r="B161" s="50"/>
      <c r="C161" s="46">
        <f>VLOOKUP(B161,'113級距'!A$10:C$37,3,TRUE)</f>
        <v>11100</v>
      </c>
      <c r="D161" s="46">
        <f>VLOOKUP(B161,'113級距'!$J$23:$L$47,3,TRUE)</f>
        <v>27470</v>
      </c>
      <c r="E161" s="46">
        <f>VLOOKUP(B161,'113級距'!D$3:F$64,3,TRUE)</f>
        <v>1500</v>
      </c>
      <c r="F161" s="47">
        <f>VLOOKUP(B161,'113級距'!G:I,3,TRUE)</f>
        <v>27470</v>
      </c>
      <c r="G161" s="2">
        <f>ROUND(C161*'113級距'!$P$6*0.7*A161/30,0)+ROUND(C161*'113級距'!$P$7*0.7*A161/30,0)</f>
        <v>933</v>
      </c>
      <c r="H161" s="149">
        <f>ROUND(F161*'113級距'!$P$9*0.6*'113級距'!$P$10,0)</f>
        <v>1329</v>
      </c>
      <c r="I161" s="28">
        <f>ROUND(E161*'113級距'!$P$2*A161/30,0)</f>
        <v>90</v>
      </c>
      <c r="J161" s="8">
        <f>ROUND(D161*'113級距'!$P$4*A161/30,0)</f>
        <v>30</v>
      </c>
      <c r="K161" s="2">
        <f>ROUND(C161*'113級距'!$P$6*0.2*A161/30,0)+ROUND(C161*'113級距'!$P$7*0.2*A161/30,0)</f>
        <v>266</v>
      </c>
      <c r="L161" s="26">
        <f>ROUND(F161*'113級距'!$P$9*0.3,0)</f>
        <v>426</v>
      </c>
      <c r="M161" s="12">
        <f>ROUND(C161*'113級距'!$P$6*0.7*A161/30,0)</f>
        <v>855</v>
      </c>
      <c r="N161" s="3">
        <f>ROUND(C161*'113級距'!$P$6*0.2*A161/30,0)</f>
        <v>244</v>
      </c>
      <c r="O161" s="46">
        <f>ROUND(C161*'113級距'!$P$6*0.2*A161/30*0.25,0)+ROUND(C161*'113級距'!$P$7*0.2*A161/30*0.25,0)</f>
        <v>67</v>
      </c>
      <c r="P161" s="46">
        <f t="shared" si="30"/>
        <v>107</v>
      </c>
      <c r="Q161" s="28">
        <f t="shared" si="31"/>
        <v>199</v>
      </c>
      <c r="R161" s="8">
        <f t="shared" si="32"/>
        <v>319</v>
      </c>
      <c r="S161" s="46">
        <f>ROUND(C161*'113級距'!$P$6*0.2*A161/30*0.5,0)+ROUND(C161*'113級距'!$P$7*0.2*A161/30*0.5,0)</f>
        <v>133</v>
      </c>
      <c r="T161" s="46">
        <f t="shared" si="33"/>
        <v>213</v>
      </c>
      <c r="U161" s="28">
        <f t="shared" si="34"/>
        <v>133</v>
      </c>
      <c r="V161" s="26">
        <f t="shared" si="35"/>
        <v>213</v>
      </c>
    </row>
    <row r="162" spans="1:22" ht="16.5">
      <c r="A162" s="16">
        <v>30</v>
      </c>
      <c r="B162" s="50"/>
      <c r="C162" s="46">
        <f>VLOOKUP(B162,'113級距'!A$10:C$37,3,TRUE)</f>
        <v>11100</v>
      </c>
      <c r="D162" s="46">
        <f>VLOOKUP(B162,'113級距'!$J$23:$L$47,3,TRUE)</f>
        <v>27470</v>
      </c>
      <c r="E162" s="46">
        <f>VLOOKUP(B162,'113級距'!D$3:F$64,3,TRUE)</f>
        <v>1500</v>
      </c>
      <c r="F162" s="47">
        <f>VLOOKUP(B162,'113級距'!G:I,3,TRUE)</f>
        <v>27470</v>
      </c>
      <c r="G162" s="2">
        <f>ROUND(C162*'113級距'!$P$6*0.7*A162/30,0)+ROUND(C162*'113級距'!$P$7*0.7*A162/30,0)</f>
        <v>933</v>
      </c>
      <c r="H162" s="149">
        <f>ROUND(F162*'113級距'!$P$9*0.6*'113級距'!$P$10,0)</f>
        <v>1329</v>
      </c>
      <c r="I162" s="28">
        <f>ROUND(E162*'113級距'!$P$2*A162/30,0)</f>
        <v>90</v>
      </c>
      <c r="J162" s="8">
        <f>ROUND(D162*'113級距'!$P$4*A162/30,0)</f>
        <v>30</v>
      </c>
      <c r="K162" s="2">
        <f>ROUND(C162*'113級距'!$P$6*0.2*A162/30,0)+ROUND(C162*'113級距'!$P$7*0.2*A162/30,0)</f>
        <v>266</v>
      </c>
      <c r="L162" s="26">
        <f>ROUND(F162*'113級距'!$P$9*0.3,0)</f>
        <v>426</v>
      </c>
      <c r="M162" s="12">
        <f>ROUND(C162*'113級距'!$P$6*0.7*A162/30,0)</f>
        <v>855</v>
      </c>
      <c r="N162" s="3">
        <f>ROUND(C162*'113級距'!$P$6*0.2*A162/30,0)</f>
        <v>244</v>
      </c>
      <c r="O162" s="46">
        <f>ROUND(C162*'113級距'!$P$6*0.2*A162/30*0.25,0)+ROUND(C162*'113級距'!$P$7*0.2*A162/30*0.25,0)</f>
        <v>67</v>
      </c>
      <c r="P162" s="46">
        <f t="shared" si="30"/>
        <v>107</v>
      </c>
      <c r="Q162" s="28">
        <f t="shared" si="31"/>
        <v>199</v>
      </c>
      <c r="R162" s="8">
        <f t="shared" si="32"/>
        <v>319</v>
      </c>
      <c r="S162" s="46">
        <f>ROUND(C162*'113級距'!$P$6*0.2*A162/30*0.5,0)+ROUND(C162*'113級距'!$P$7*0.2*A162/30*0.5,0)</f>
        <v>133</v>
      </c>
      <c r="T162" s="46">
        <f t="shared" si="33"/>
        <v>213</v>
      </c>
      <c r="U162" s="28">
        <f t="shared" si="34"/>
        <v>133</v>
      </c>
      <c r="V162" s="26">
        <f t="shared" si="35"/>
        <v>213</v>
      </c>
    </row>
    <row r="163" spans="1:22" ht="16.5">
      <c r="A163" s="16">
        <v>30</v>
      </c>
      <c r="B163" s="50"/>
      <c r="C163" s="46">
        <f>VLOOKUP(B163,'113級距'!A$10:C$37,3,TRUE)</f>
        <v>11100</v>
      </c>
      <c r="D163" s="46">
        <f>VLOOKUP(B163,'113級距'!$J$23:$L$47,3,TRUE)</f>
        <v>27470</v>
      </c>
      <c r="E163" s="46">
        <f>VLOOKUP(B163,'113級距'!D$3:F$64,3,TRUE)</f>
        <v>1500</v>
      </c>
      <c r="F163" s="47">
        <f>VLOOKUP(B163,'113級距'!G:I,3,TRUE)</f>
        <v>27470</v>
      </c>
      <c r="G163" s="2">
        <f>ROUND(C163*'113級距'!$P$6*0.7*A163/30,0)+ROUND(C163*'113級距'!$P$7*0.7*A163/30,0)</f>
        <v>933</v>
      </c>
      <c r="H163" s="149">
        <f>ROUND(F163*'113級距'!$P$9*0.6*'113級距'!$P$10,0)</f>
        <v>1329</v>
      </c>
      <c r="I163" s="28">
        <f>ROUND(E163*'113級距'!$P$2*A163/30,0)</f>
        <v>90</v>
      </c>
      <c r="J163" s="8">
        <f>ROUND(D163*'113級距'!$P$4*A163/30,0)</f>
        <v>30</v>
      </c>
      <c r="K163" s="2">
        <f>ROUND(C163*'113級距'!$P$6*0.2*A163/30,0)+ROUND(C163*'113級距'!$P$7*0.2*A163/30,0)</f>
        <v>266</v>
      </c>
      <c r="L163" s="26">
        <f>ROUND(F163*'113級距'!$P$9*0.3,0)</f>
        <v>426</v>
      </c>
      <c r="M163" s="12">
        <f>ROUND(C163*'113級距'!$P$6*0.7*A163/30,0)</f>
        <v>855</v>
      </c>
      <c r="N163" s="3">
        <f>ROUND(C163*'113級距'!$P$6*0.2*A163/30,0)</f>
        <v>244</v>
      </c>
      <c r="O163" s="46">
        <f>ROUND(C163*'113級距'!$P$6*0.2*A163/30*0.25,0)+ROUND(C163*'113級距'!$P$7*0.2*A163/30*0.25,0)</f>
        <v>67</v>
      </c>
      <c r="P163" s="46">
        <f t="shared" si="30"/>
        <v>107</v>
      </c>
      <c r="Q163" s="28">
        <f t="shared" si="31"/>
        <v>199</v>
      </c>
      <c r="R163" s="8">
        <f t="shared" si="32"/>
        <v>319</v>
      </c>
      <c r="S163" s="46">
        <f>ROUND(C163*'113級距'!$P$6*0.2*A163/30*0.5,0)+ROUND(C163*'113級距'!$P$7*0.2*A163/30*0.5,0)</f>
        <v>133</v>
      </c>
      <c r="T163" s="46">
        <f t="shared" si="33"/>
        <v>213</v>
      </c>
      <c r="U163" s="28">
        <f t="shared" si="34"/>
        <v>133</v>
      </c>
      <c r="V163" s="26">
        <f t="shared" si="35"/>
        <v>213</v>
      </c>
    </row>
    <row r="164" spans="1:22" ht="16.5">
      <c r="A164" s="16">
        <v>30</v>
      </c>
      <c r="B164" s="34"/>
      <c r="C164" s="46">
        <f>VLOOKUP(B164,'113級距'!A$10:C$37,3,TRUE)</f>
        <v>11100</v>
      </c>
      <c r="D164" s="46">
        <f>VLOOKUP(B164,'113級距'!$J$23:$L$47,3,TRUE)</f>
        <v>27470</v>
      </c>
      <c r="E164" s="46">
        <f>VLOOKUP(B164,'113級距'!D$3:F$64,3,TRUE)</f>
        <v>1500</v>
      </c>
      <c r="F164" s="47">
        <f>VLOOKUP(B164,'113級距'!G:I,3,TRUE)</f>
        <v>27470</v>
      </c>
      <c r="G164" s="2">
        <f>ROUND(C164*'113級距'!$P$6*0.7*A164/30,0)+ROUND(C164*'113級距'!$P$7*0.7*A164/30,0)</f>
        <v>933</v>
      </c>
      <c r="H164" s="149">
        <f>ROUND(F164*'113級距'!$P$9*0.6*'113級距'!$P$10,0)</f>
        <v>1329</v>
      </c>
      <c r="I164" s="28">
        <f>ROUND(E164*'113級距'!$P$2*A164/30,0)</f>
        <v>90</v>
      </c>
      <c r="J164" s="8">
        <f>ROUND(D164*'113級距'!$P$4*A164/30,0)</f>
        <v>30</v>
      </c>
      <c r="K164" s="2">
        <f>ROUND(C164*'113級距'!$P$6*0.2*A164/30,0)+ROUND(C164*'113級距'!$P$7*0.2*A164/30,0)</f>
        <v>266</v>
      </c>
      <c r="L164" s="26">
        <f>ROUND(F164*'113級距'!$P$9*0.3,0)</f>
        <v>426</v>
      </c>
      <c r="M164" s="12">
        <f>ROUND(C164*'113級距'!$P$6*0.7*A164/30,0)</f>
        <v>855</v>
      </c>
      <c r="N164" s="3">
        <f>ROUND(C164*'113級距'!$P$6*0.2*A164/30,0)</f>
        <v>244</v>
      </c>
      <c r="O164" s="46">
        <f>ROUND(C164*'113級距'!$P$6*0.2*A164/30*0.25,0)+ROUND(C164*'113級距'!$P$7*0.2*A164/30*0.25,0)</f>
        <v>67</v>
      </c>
      <c r="P164" s="46">
        <f t="shared" si="30"/>
        <v>107</v>
      </c>
      <c r="Q164" s="28">
        <f t="shared" si="31"/>
        <v>199</v>
      </c>
      <c r="R164" s="8">
        <f t="shared" si="32"/>
        <v>319</v>
      </c>
      <c r="S164" s="46">
        <f>ROUND(C164*'113級距'!$P$6*0.2*A164/30*0.5,0)+ROUND(C164*'113級距'!$P$7*0.2*A164/30*0.5,0)</f>
        <v>133</v>
      </c>
      <c r="T164" s="46">
        <f t="shared" si="33"/>
        <v>213</v>
      </c>
      <c r="U164" s="28">
        <f t="shared" si="34"/>
        <v>133</v>
      </c>
      <c r="V164" s="26">
        <f t="shared" si="35"/>
        <v>213</v>
      </c>
    </row>
    <row r="165" spans="1:22" ht="16.5">
      <c r="A165" s="16">
        <v>30</v>
      </c>
      <c r="B165" s="34"/>
      <c r="C165" s="46">
        <f>VLOOKUP(B165,'113級距'!A$10:C$37,3,TRUE)</f>
        <v>11100</v>
      </c>
      <c r="D165" s="46">
        <f>VLOOKUP(B165,'113級距'!$J$23:$L$47,3,TRUE)</f>
        <v>27470</v>
      </c>
      <c r="E165" s="46">
        <f>VLOOKUP(B165,'113級距'!D$3:F$64,3,TRUE)</f>
        <v>1500</v>
      </c>
      <c r="F165" s="47">
        <f>VLOOKUP(B165,'113級距'!G:I,3,TRUE)</f>
        <v>27470</v>
      </c>
      <c r="G165" s="2">
        <f>ROUND(C165*'113級距'!$P$6*0.7*A165/30,0)+ROUND(C165*'113級距'!$P$7*0.7*A165/30,0)</f>
        <v>933</v>
      </c>
      <c r="H165" s="149">
        <f>ROUND(F165*'113級距'!$P$9*0.6*'113級距'!$P$10,0)</f>
        <v>1329</v>
      </c>
      <c r="I165" s="28">
        <f>ROUND(E165*'113級距'!$P$2*A165/30,0)</f>
        <v>90</v>
      </c>
      <c r="J165" s="8">
        <f>ROUND(D165*'113級距'!$P$4*A165/30,0)</f>
        <v>30</v>
      </c>
      <c r="K165" s="2">
        <f>ROUND(C165*'113級距'!$P$6*0.2*A165/30,0)+ROUND(C165*'113級距'!$P$7*0.2*A165/30,0)</f>
        <v>266</v>
      </c>
      <c r="L165" s="26">
        <f>ROUND(F165*'113級距'!$P$9*0.3,0)</f>
        <v>426</v>
      </c>
      <c r="M165" s="12">
        <f>ROUND(C165*'113級距'!$P$6*0.7*A165/30,0)</f>
        <v>855</v>
      </c>
      <c r="N165" s="3">
        <f>ROUND(C165*'113級距'!$P$6*0.2*A165/30,0)</f>
        <v>244</v>
      </c>
      <c r="O165" s="46">
        <f>ROUND(C165*'113級距'!$P$6*0.2*A165/30*0.25,0)+ROUND(C165*'113級距'!$P$7*0.2*A165/30*0.25,0)</f>
        <v>67</v>
      </c>
      <c r="P165" s="46">
        <f t="shared" si="30"/>
        <v>107</v>
      </c>
      <c r="Q165" s="28">
        <f t="shared" si="31"/>
        <v>199</v>
      </c>
      <c r="R165" s="8">
        <f t="shared" si="32"/>
        <v>319</v>
      </c>
      <c r="S165" s="46">
        <f>ROUND(C165*'113級距'!$P$6*0.2*A165/30*0.5,0)+ROUND(C165*'113級距'!$P$7*0.2*A165/30*0.5,0)</f>
        <v>133</v>
      </c>
      <c r="T165" s="46">
        <f t="shared" si="33"/>
        <v>213</v>
      </c>
      <c r="U165" s="28">
        <f t="shared" si="34"/>
        <v>133</v>
      </c>
      <c r="V165" s="26">
        <f t="shared" si="35"/>
        <v>213</v>
      </c>
    </row>
    <row r="166" spans="1:22" ht="16.5">
      <c r="A166" s="16">
        <v>30</v>
      </c>
      <c r="B166" s="34"/>
      <c r="C166" s="46">
        <f>VLOOKUP(B166,'113級距'!A$10:C$37,3,TRUE)</f>
        <v>11100</v>
      </c>
      <c r="D166" s="46">
        <f>VLOOKUP(B166,'113級距'!$J$23:$L$47,3,TRUE)</f>
        <v>27470</v>
      </c>
      <c r="E166" s="46">
        <f>VLOOKUP(B166,'113級距'!D$3:F$64,3,TRUE)</f>
        <v>1500</v>
      </c>
      <c r="F166" s="47">
        <f>VLOOKUP(B166,'113級距'!G:I,3,TRUE)</f>
        <v>27470</v>
      </c>
      <c r="G166" s="2">
        <f>ROUND(C166*'113級距'!$P$6*0.7*A166/30,0)+ROUND(C166*'113級距'!$P$7*0.7*A166/30,0)</f>
        <v>933</v>
      </c>
      <c r="H166" s="149">
        <f>ROUND(F166*'113級距'!$P$9*0.6*'113級距'!$P$10,0)</f>
        <v>1329</v>
      </c>
      <c r="I166" s="28">
        <f>ROUND(E166*'113級距'!$P$2*A166/30,0)</f>
        <v>90</v>
      </c>
      <c r="J166" s="8">
        <f>ROUND(D166*'113級距'!$P$4*A166/30,0)</f>
        <v>30</v>
      </c>
      <c r="K166" s="2">
        <f>ROUND(C166*'113級距'!$P$6*0.2*A166/30,0)+ROUND(C166*'113級距'!$P$7*0.2*A166/30,0)</f>
        <v>266</v>
      </c>
      <c r="L166" s="26">
        <f>ROUND(F166*'113級距'!$P$9*0.3,0)</f>
        <v>426</v>
      </c>
      <c r="M166" s="12">
        <f>ROUND(C166*'113級距'!$P$6*0.7*A166/30,0)</f>
        <v>855</v>
      </c>
      <c r="N166" s="3">
        <f>ROUND(C166*'113級距'!$P$6*0.2*A166/30,0)</f>
        <v>244</v>
      </c>
      <c r="O166" s="46">
        <f>ROUND(C166*'113級距'!$P$6*0.2*A166/30*0.25,0)+ROUND(C166*'113級距'!$P$7*0.2*A166/30*0.25,0)</f>
        <v>67</v>
      </c>
      <c r="P166" s="46">
        <f t="shared" si="30"/>
        <v>107</v>
      </c>
      <c r="Q166" s="28">
        <f t="shared" si="31"/>
        <v>199</v>
      </c>
      <c r="R166" s="8">
        <f t="shared" si="32"/>
        <v>319</v>
      </c>
      <c r="S166" s="46">
        <f>ROUND(C166*'113級距'!$P$6*0.2*A166/30*0.5,0)+ROUND(C166*'113級距'!$P$7*0.2*A166/30*0.5,0)</f>
        <v>133</v>
      </c>
      <c r="T166" s="46">
        <f t="shared" si="33"/>
        <v>213</v>
      </c>
      <c r="U166" s="28">
        <f t="shared" si="34"/>
        <v>133</v>
      </c>
      <c r="V166" s="26">
        <f t="shared" si="35"/>
        <v>213</v>
      </c>
    </row>
    <row r="167" spans="1:22" ht="16.5">
      <c r="A167" s="16">
        <v>30</v>
      </c>
      <c r="B167" s="34"/>
      <c r="C167" s="46">
        <f>VLOOKUP(B167,'113級距'!A$10:C$37,3,TRUE)</f>
        <v>11100</v>
      </c>
      <c r="D167" s="46">
        <f>VLOOKUP(B167,'113級距'!$J$23:$L$47,3,TRUE)</f>
        <v>27470</v>
      </c>
      <c r="E167" s="46">
        <f>VLOOKUP(B167,'113級距'!D$3:F$64,3,TRUE)</f>
        <v>1500</v>
      </c>
      <c r="F167" s="47">
        <f>VLOOKUP(B167,'113級距'!G:I,3,TRUE)</f>
        <v>27470</v>
      </c>
      <c r="G167" s="2">
        <f>ROUND(C167*'113級距'!$P$6*0.7*A167/30,0)+ROUND(C167*'113級距'!$P$7*0.7*A167/30,0)</f>
        <v>933</v>
      </c>
      <c r="H167" s="149">
        <f>ROUND(F167*'113級距'!$P$9*0.6*'113級距'!$P$10,0)</f>
        <v>1329</v>
      </c>
      <c r="I167" s="28">
        <f>ROUND(E167*'113級距'!$P$2*A167/30,0)</f>
        <v>90</v>
      </c>
      <c r="J167" s="8">
        <f>ROUND(D167*'113級距'!$P$4*A167/30,0)</f>
        <v>30</v>
      </c>
      <c r="K167" s="2">
        <f>ROUND(C167*'113級距'!$P$6*0.2*A167/30,0)+ROUND(C167*'113級距'!$P$7*0.2*A167/30,0)</f>
        <v>266</v>
      </c>
      <c r="L167" s="26">
        <f>ROUND(F167*'113級距'!$P$9*0.3,0)</f>
        <v>426</v>
      </c>
      <c r="M167" s="12">
        <f>ROUND(C167*'113級距'!$P$6*0.7*A167/30,0)</f>
        <v>855</v>
      </c>
      <c r="N167" s="3">
        <f>ROUND(C167*'113級距'!$P$6*0.2*A167/30,0)</f>
        <v>244</v>
      </c>
      <c r="O167" s="46">
        <f>ROUND(C167*'113級距'!$P$6*0.2*A167/30*0.25,0)+ROUND(C167*'113級距'!$P$7*0.2*A167/30*0.25,0)</f>
        <v>67</v>
      </c>
      <c r="P167" s="46">
        <f t="shared" si="30"/>
        <v>107</v>
      </c>
      <c r="Q167" s="28">
        <f t="shared" si="31"/>
        <v>199</v>
      </c>
      <c r="R167" s="8">
        <f t="shared" si="32"/>
        <v>319</v>
      </c>
      <c r="S167" s="46">
        <f>ROUND(C167*'113級距'!$P$6*0.2*A167/30*0.5,0)+ROUND(C167*'113級距'!$P$7*0.2*A167/30*0.5,0)</f>
        <v>133</v>
      </c>
      <c r="T167" s="46">
        <f t="shared" si="33"/>
        <v>213</v>
      </c>
      <c r="U167" s="28">
        <f t="shared" si="34"/>
        <v>133</v>
      </c>
      <c r="V167" s="26">
        <f t="shared" si="35"/>
        <v>213</v>
      </c>
    </row>
    <row r="168" spans="1:22" ht="16.5">
      <c r="A168" s="16">
        <v>30</v>
      </c>
      <c r="B168" s="34"/>
      <c r="C168" s="46">
        <f>VLOOKUP(B168,'113級距'!A$10:C$37,3,TRUE)</f>
        <v>11100</v>
      </c>
      <c r="D168" s="46">
        <f>VLOOKUP(B168,'113級距'!$J$23:$L$47,3,TRUE)</f>
        <v>27470</v>
      </c>
      <c r="E168" s="46">
        <f>VLOOKUP(B168,'113級距'!D$3:F$64,3,TRUE)</f>
        <v>1500</v>
      </c>
      <c r="F168" s="47">
        <f>VLOOKUP(B168,'113級距'!G:I,3,TRUE)</f>
        <v>27470</v>
      </c>
      <c r="G168" s="2">
        <f>ROUND(C168*'113級距'!$P$6*0.7*A168/30,0)+ROUND(C168*'113級距'!$P$7*0.7*A168/30,0)</f>
        <v>933</v>
      </c>
      <c r="H168" s="149">
        <f>ROUND(F168*'113級距'!$P$9*0.6*'113級距'!$P$10,0)</f>
        <v>1329</v>
      </c>
      <c r="I168" s="28">
        <f>ROUND(E168*'113級距'!$P$2*A168/30,0)</f>
        <v>90</v>
      </c>
      <c r="J168" s="8">
        <f>ROUND(D168*'113級距'!$P$4*A168/30,0)</f>
        <v>30</v>
      </c>
      <c r="K168" s="2">
        <f>ROUND(C168*'113級距'!$P$6*0.2*A168/30,0)+ROUND(C168*'113級距'!$P$7*0.2*A168/30,0)</f>
        <v>266</v>
      </c>
      <c r="L168" s="26">
        <f>ROUND(F168*'113級距'!$P$9*0.3,0)</f>
        <v>426</v>
      </c>
      <c r="M168" s="12">
        <f>ROUND(C168*'113級距'!$P$6*0.7*A168/30,0)</f>
        <v>855</v>
      </c>
      <c r="N168" s="3">
        <f>ROUND(C168*'113級距'!$P$6*0.2*A168/30,0)</f>
        <v>244</v>
      </c>
      <c r="O168" s="46">
        <f>ROUND(C168*'113級距'!$P$6*0.2*A168/30*0.25,0)+ROUND(C168*'113級距'!$P$7*0.2*A168/30*0.25,0)</f>
        <v>67</v>
      </c>
      <c r="P168" s="46">
        <f t="shared" si="30"/>
        <v>107</v>
      </c>
      <c r="Q168" s="28">
        <f t="shared" si="31"/>
        <v>199</v>
      </c>
      <c r="R168" s="8">
        <f t="shared" si="32"/>
        <v>319</v>
      </c>
      <c r="S168" s="46">
        <f>ROUND(C168*'113級距'!$P$6*0.2*A168/30*0.5,0)+ROUND(C168*'113級距'!$P$7*0.2*A168/30*0.5,0)</f>
        <v>133</v>
      </c>
      <c r="T168" s="46">
        <f t="shared" si="33"/>
        <v>213</v>
      </c>
      <c r="U168" s="28">
        <f t="shared" si="34"/>
        <v>133</v>
      </c>
      <c r="V168" s="26">
        <f t="shared" si="35"/>
        <v>213</v>
      </c>
    </row>
    <row r="169" spans="1:22" ht="16.5">
      <c r="A169" s="16">
        <v>30</v>
      </c>
      <c r="B169" s="34"/>
      <c r="C169" s="46">
        <f>VLOOKUP(B169,'113級距'!A$10:C$37,3,TRUE)</f>
        <v>11100</v>
      </c>
      <c r="D169" s="46">
        <f>VLOOKUP(B169,'113級距'!$J$23:$L$47,3,TRUE)</f>
        <v>27470</v>
      </c>
      <c r="E169" s="46">
        <f>VLOOKUP(B169,'113級距'!D$3:F$64,3,TRUE)</f>
        <v>1500</v>
      </c>
      <c r="F169" s="47">
        <f>VLOOKUP(B169,'113級距'!G:I,3,TRUE)</f>
        <v>27470</v>
      </c>
      <c r="G169" s="2">
        <f>ROUND(C169*'113級距'!$P$6*0.7*A169/30,0)+ROUND(C169*'113級距'!$P$7*0.7*A169/30,0)</f>
        <v>933</v>
      </c>
      <c r="H169" s="149">
        <f>ROUND(F169*'113級距'!$P$9*0.6*'113級距'!$P$10,0)</f>
        <v>1329</v>
      </c>
      <c r="I169" s="28">
        <f>ROUND(E169*'113級距'!$P$2*A169/30,0)</f>
        <v>90</v>
      </c>
      <c r="J169" s="8">
        <f>ROUND(D169*'113級距'!$P$4*A169/30,0)</f>
        <v>30</v>
      </c>
      <c r="K169" s="2">
        <f>ROUND(C169*'113級距'!$P$6*0.2*A169/30,0)+ROUND(C169*'113級距'!$P$7*0.2*A169/30,0)</f>
        <v>266</v>
      </c>
      <c r="L169" s="26">
        <f>ROUND(F169*'113級距'!$P$9*0.3,0)</f>
        <v>426</v>
      </c>
      <c r="M169" s="12">
        <f>ROUND(C169*'113級距'!$P$6*0.7*A169/30,0)</f>
        <v>855</v>
      </c>
      <c r="N169" s="3">
        <f>ROUND(C169*'113級距'!$P$6*0.2*A169/30,0)</f>
        <v>244</v>
      </c>
      <c r="O169" s="46">
        <f>ROUND(C169*'113級距'!$P$6*0.2*A169/30*0.25,0)+ROUND(C169*'113級距'!$P$7*0.2*A169/30*0.25,0)</f>
        <v>67</v>
      </c>
      <c r="P169" s="46">
        <f t="shared" si="30"/>
        <v>107</v>
      </c>
      <c r="Q169" s="28">
        <f t="shared" si="31"/>
        <v>199</v>
      </c>
      <c r="R169" s="8">
        <f t="shared" si="32"/>
        <v>319</v>
      </c>
      <c r="S169" s="46">
        <f>ROUND(C169*'113級距'!$P$6*0.2*A169/30*0.5,0)+ROUND(C169*'113級距'!$P$7*0.2*A169/30*0.5,0)</f>
        <v>133</v>
      </c>
      <c r="T169" s="46">
        <f t="shared" si="33"/>
        <v>213</v>
      </c>
      <c r="U169" s="28">
        <f t="shared" si="34"/>
        <v>133</v>
      </c>
      <c r="V169" s="26">
        <f t="shared" si="35"/>
        <v>213</v>
      </c>
    </row>
    <row r="170" spans="1:22" ht="16.5">
      <c r="A170" s="16">
        <v>30</v>
      </c>
      <c r="B170" s="50"/>
      <c r="C170" s="46">
        <f>VLOOKUP(B170,'113級距'!A$10:C$37,3,TRUE)</f>
        <v>11100</v>
      </c>
      <c r="D170" s="46">
        <f>VLOOKUP(B170,'113級距'!$J$23:$L$47,3,TRUE)</f>
        <v>27470</v>
      </c>
      <c r="E170" s="46">
        <f>VLOOKUP(B170,'113級距'!D$3:F$64,3,TRUE)</f>
        <v>1500</v>
      </c>
      <c r="F170" s="47">
        <f>VLOOKUP(B170,'113級距'!G:I,3,TRUE)</f>
        <v>27470</v>
      </c>
      <c r="G170" s="2">
        <f>ROUND(C170*'113級距'!$P$6*0.7*A170/30,0)+ROUND(C170*'113級距'!$P$7*0.7*A170/30,0)</f>
        <v>933</v>
      </c>
      <c r="H170" s="149">
        <f>ROUND(F170*'113級距'!$P$9*0.6*'113級距'!$P$10,0)</f>
        <v>1329</v>
      </c>
      <c r="I170" s="28">
        <f>ROUND(E170*'113級距'!$P$2*A170/30,0)</f>
        <v>90</v>
      </c>
      <c r="J170" s="8">
        <f>ROUND(D170*'113級距'!$P$4*A170/30,0)</f>
        <v>30</v>
      </c>
      <c r="K170" s="2">
        <f>ROUND(C170*'113級距'!$P$6*0.2*A170/30,0)+ROUND(C170*'113級距'!$P$7*0.2*A170/30,0)</f>
        <v>266</v>
      </c>
      <c r="L170" s="26">
        <f>ROUND(F170*'113級距'!$P$9*0.3,0)</f>
        <v>426</v>
      </c>
      <c r="M170" s="12">
        <f>ROUND(C170*'113級距'!$P$6*0.7*A170/30,0)</f>
        <v>855</v>
      </c>
      <c r="N170" s="3">
        <f>ROUND(C170*'113級距'!$P$6*0.2*A170/30,0)</f>
        <v>244</v>
      </c>
      <c r="O170" s="46">
        <f>ROUND(C170*'113級距'!$P$6*0.2*A170/30*0.25,0)+ROUND(C170*'113級距'!$P$7*0.2*A170/30*0.25,0)</f>
        <v>67</v>
      </c>
      <c r="P170" s="46">
        <f t="shared" si="30"/>
        <v>107</v>
      </c>
      <c r="Q170" s="28">
        <f t="shared" si="31"/>
        <v>199</v>
      </c>
      <c r="R170" s="8">
        <f t="shared" si="32"/>
        <v>319</v>
      </c>
      <c r="S170" s="46">
        <f>ROUND(C170*'113級距'!$P$6*0.2*A170/30*0.5,0)+ROUND(C170*'113級距'!$P$7*0.2*A170/30*0.5,0)</f>
        <v>133</v>
      </c>
      <c r="T170" s="46">
        <f t="shared" si="33"/>
        <v>213</v>
      </c>
      <c r="U170" s="28">
        <f t="shared" si="34"/>
        <v>133</v>
      </c>
      <c r="V170" s="26">
        <f t="shared" si="35"/>
        <v>213</v>
      </c>
    </row>
    <row r="171" spans="1:22" ht="16.5">
      <c r="A171" s="16">
        <v>30</v>
      </c>
      <c r="B171" s="50"/>
      <c r="C171" s="46">
        <f>VLOOKUP(B171,'113級距'!A$10:C$37,3,TRUE)</f>
        <v>11100</v>
      </c>
      <c r="D171" s="46">
        <f>VLOOKUP(B171,'113級距'!$J$23:$L$47,3,TRUE)</f>
        <v>27470</v>
      </c>
      <c r="E171" s="46">
        <f>VLOOKUP(B171,'113級距'!D$3:F$64,3,TRUE)</f>
        <v>1500</v>
      </c>
      <c r="F171" s="47">
        <f>VLOOKUP(B171,'113級距'!G:I,3,TRUE)</f>
        <v>27470</v>
      </c>
      <c r="G171" s="2">
        <f>ROUND(C171*'113級距'!$P$6*0.7*A171/30,0)+ROUND(C171*'113級距'!$P$7*0.7*A171/30,0)</f>
        <v>933</v>
      </c>
      <c r="H171" s="149">
        <f>ROUND(F171*'113級距'!$P$9*0.6*'113級距'!$P$10,0)</f>
        <v>1329</v>
      </c>
      <c r="I171" s="28">
        <f>ROUND(E171*'113級距'!$P$2*A171/30,0)</f>
        <v>90</v>
      </c>
      <c r="J171" s="8">
        <f>ROUND(D171*'113級距'!$P$4*A171/30,0)</f>
        <v>30</v>
      </c>
      <c r="K171" s="2">
        <f>ROUND(C171*'113級距'!$P$6*0.2*A171/30,0)+ROUND(C171*'113級距'!$P$7*0.2*A171/30,0)</f>
        <v>266</v>
      </c>
      <c r="L171" s="26">
        <f>ROUND(F171*'113級距'!$P$9*0.3,0)</f>
        <v>426</v>
      </c>
      <c r="M171" s="12">
        <f>ROUND(C171*'113級距'!$P$6*0.7*A171/30,0)</f>
        <v>855</v>
      </c>
      <c r="N171" s="3">
        <f>ROUND(C171*'113級距'!$P$6*0.2*A171/30,0)</f>
        <v>244</v>
      </c>
      <c r="O171" s="46">
        <f>ROUND(C171*'113級距'!$P$6*0.2*A171/30*0.25,0)+ROUND(C171*'113級距'!$P$7*0.2*A171/30*0.25,0)</f>
        <v>67</v>
      </c>
      <c r="P171" s="46">
        <f t="shared" si="30"/>
        <v>107</v>
      </c>
      <c r="Q171" s="28">
        <f t="shared" si="31"/>
        <v>199</v>
      </c>
      <c r="R171" s="8">
        <f t="shared" si="32"/>
        <v>319</v>
      </c>
      <c r="S171" s="46">
        <f>ROUND(C171*'113級距'!$P$6*0.2*A171/30*0.5,0)+ROUND(C171*'113級距'!$P$7*0.2*A171/30*0.5,0)</f>
        <v>133</v>
      </c>
      <c r="T171" s="46">
        <f t="shared" si="33"/>
        <v>213</v>
      </c>
      <c r="U171" s="28">
        <f t="shared" si="34"/>
        <v>133</v>
      </c>
      <c r="V171" s="26">
        <f t="shared" si="35"/>
        <v>213</v>
      </c>
    </row>
    <row r="172" spans="1:22" ht="16.5">
      <c r="A172" s="16">
        <v>30</v>
      </c>
      <c r="B172" s="50"/>
      <c r="C172" s="46">
        <f>VLOOKUP(B172,'113級距'!A$10:C$37,3,TRUE)</f>
        <v>11100</v>
      </c>
      <c r="D172" s="46">
        <f>VLOOKUP(B172,'113級距'!$J$23:$L$47,3,TRUE)</f>
        <v>27470</v>
      </c>
      <c r="E172" s="46">
        <f>VLOOKUP(B172,'113級距'!D$3:F$64,3,TRUE)</f>
        <v>1500</v>
      </c>
      <c r="F172" s="47">
        <f>VLOOKUP(B172,'113級距'!G:I,3,TRUE)</f>
        <v>27470</v>
      </c>
      <c r="G172" s="2">
        <f>ROUND(C172*'113級距'!$P$6*0.7*A172/30,0)+ROUND(C172*'113級距'!$P$7*0.7*A172/30,0)</f>
        <v>933</v>
      </c>
      <c r="H172" s="149">
        <f>ROUND(F172*'113級距'!$P$9*0.6*'113級距'!$P$10,0)</f>
        <v>1329</v>
      </c>
      <c r="I172" s="28">
        <f>ROUND(E172*'113級距'!$P$2*A172/30,0)</f>
        <v>90</v>
      </c>
      <c r="J172" s="8">
        <f>ROUND(D172*'113級距'!$P$4*A172/30,0)</f>
        <v>30</v>
      </c>
      <c r="K172" s="2">
        <f>ROUND(C172*'113級距'!$P$6*0.2*A172/30,0)+ROUND(C172*'113級距'!$P$7*0.2*A172/30,0)</f>
        <v>266</v>
      </c>
      <c r="L172" s="26">
        <f>ROUND(F172*'113級距'!$P$9*0.3,0)</f>
        <v>426</v>
      </c>
      <c r="M172" s="12">
        <f>ROUND(C172*'113級距'!$P$6*0.7*A172/30,0)</f>
        <v>855</v>
      </c>
      <c r="N172" s="3">
        <f>ROUND(C172*'113級距'!$P$6*0.2*A172/30,0)</f>
        <v>244</v>
      </c>
      <c r="O172" s="46">
        <f>ROUND(C172*'113級距'!$P$6*0.2*A172/30*0.25,0)+ROUND(C172*'113級距'!$P$7*0.2*A172/30*0.25,0)</f>
        <v>67</v>
      </c>
      <c r="P172" s="46">
        <f t="shared" si="30"/>
        <v>107</v>
      </c>
      <c r="Q172" s="28">
        <f t="shared" si="31"/>
        <v>199</v>
      </c>
      <c r="R172" s="8">
        <f t="shared" si="32"/>
        <v>319</v>
      </c>
      <c r="S172" s="46">
        <f>ROUND(C172*'113級距'!$P$6*0.2*A172/30*0.5,0)+ROUND(C172*'113級距'!$P$7*0.2*A172/30*0.5,0)</f>
        <v>133</v>
      </c>
      <c r="T172" s="46">
        <f t="shared" si="33"/>
        <v>213</v>
      </c>
      <c r="U172" s="28">
        <f t="shared" si="34"/>
        <v>133</v>
      </c>
      <c r="V172" s="26">
        <f t="shared" si="35"/>
        <v>213</v>
      </c>
    </row>
    <row r="173" spans="1:22" ht="16.5">
      <c r="A173" s="16">
        <v>30</v>
      </c>
      <c r="B173" s="50"/>
      <c r="C173" s="46">
        <f>VLOOKUP(B173,'113級距'!A$10:C$37,3,TRUE)</f>
        <v>11100</v>
      </c>
      <c r="D173" s="46">
        <f>VLOOKUP(B173,'113級距'!$J$23:$L$47,3,TRUE)</f>
        <v>27470</v>
      </c>
      <c r="E173" s="46">
        <f>VLOOKUP(B173,'113級距'!D$3:F$64,3,TRUE)</f>
        <v>1500</v>
      </c>
      <c r="F173" s="47">
        <f>VLOOKUP(B173,'113級距'!G:I,3,TRUE)</f>
        <v>27470</v>
      </c>
      <c r="G173" s="2">
        <f>ROUND(C173*'113級距'!$P$6*0.7*A173/30,0)+ROUND(C173*'113級距'!$P$7*0.7*A173/30,0)</f>
        <v>933</v>
      </c>
      <c r="H173" s="149">
        <f>ROUND(F173*'113級距'!$P$9*0.6*'113級距'!$P$10,0)</f>
        <v>1329</v>
      </c>
      <c r="I173" s="28">
        <f>ROUND(E173*'113級距'!$P$2*A173/30,0)</f>
        <v>90</v>
      </c>
      <c r="J173" s="8">
        <f>ROUND(D173*'113級距'!$P$4*A173/30,0)</f>
        <v>30</v>
      </c>
      <c r="K173" s="2">
        <f>ROUND(C173*'113級距'!$P$6*0.2*A173/30,0)+ROUND(C173*'113級距'!$P$7*0.2*A173/30,0)</f>
        <v>266</v>
      </c>
      <c r="L173" s="26">
        <f>ROUND(F173*'113級距'!$P$9*0.3,0)</f>
        <v>426</v>
      </c>
      <c r="M173" s="12">
        <f>ROUND(C173*'113級距'!$P$6*0.7*A173/30,0)</f>
        <v>855</v>
      </c>
      <c r="N173" s="3">
        <f>ROUND(C173*'113級距'!$P$6*0.2*A173/30,0)</f>
        <v>244</v>
      </c>
      <c r="O173" s="46">
        <f>ROUND(C173*'113級距'!$P$6*0.2*A173/30*0.25,0)+ROUND(C173*'113級距'!$P$7*0.2*A173/30*0.25,0)</f>
        <v>67</v>
      </c>
      <c r="P173" s="46">
        <f t="shared" si="30"/>
        <v>107</v>
      </c>
      <c r="Q173" s="28">
        <f t="shared" si="31"/>
        <v>199</v>
      </c>
      <c r="R173" s="8">
        <f t="shared" si="32"/>
        <v>319</v>
      </c>
      <c r="S173" s="46">
        <f>ROUND(C173*'113級距'!$P$6*0.2*A173/30*0.5,0)+ROUND(C173*'113級距'!$P$7*0.2*A173/30*0.5,0)</f>
        <v>133</v>
      </c>
      <c r="T173" s="46">
        <f t="shared" si="33"/>
        <v>213</v>
      </c>
      <c r="U173" s="28">
        <f t="shared" si="34"/>
        <v>133</v>
      </c>
      <c r="V173" s="26">
        <f t="shared" si="35"/>
        <v>213</v>
      </c>
    </row>
    <row r="174" spans="1:22" ht="16.5">
      <c r="A174" s="16">
        <v>30</v>
      </c>
      <c r="B174" s="50"/>
      <c r="C174" s="46">
        <f>VLOOKUP(B174,'113級距'!A$10:C$37,3,TRUE)</f>
        <v>11100</v>
      </c>
      <c r="D174" s="46">
        <f>VLOOKUP(B174,'113級距'!$J$23:$L$47,3,TRUE)</f>
        <v>27470</v>
      </c>
      <c r="E174" s="46">
        <f>VLOOKUP(B174,'113級距'!D$3:F$64,3,TRUE)</f>
        <v>1500</v>
      </c>
      <c r="F174" s="47">
        <f>VLOOKUP(B174,'113級距'!G:I,3,TRUE)</f>
        <v>27470</v>
      </c>
      <c r="G174" s="2">
        <f>ROUND(C174*'113級距'!$P$6*0.7*A174/30,0)+ROUND(C174*'113級距'!$P$7*0.7*A174/30,0)</f>
        <v>933</v>
      </c>
      <c r="H174" s="149">
        <f>ROUND(F174*'113級距'!$P$9*0.6*'113級距'!$P$10,0)</f>
        <v>1329</v>
      </c>
      <c r="I174" s="28">
        <f>ROUND(E174*'113級距'!$P$2*A174/30,0)</f>
        <v>90</v>
      </c>
      <c r="J174" s="8">
        <f>ROUND(D174*'113級距'!$P$4*A174/30,0)</f>
        <v>30</v>
      </c>
      <c r="K174" s="2">
        <f>ROUND(C174*'113級距'!$P$6*0.2*A174/30,0)+ROUND(C174*'113級距'!$P$7*0.2*A174/30,0)</f>
        <v>266</v>
      </c>
      <c r="L174" s="26">
        <f>ROUND(F174*'113級距'!$P$9*0.3,0)</f>
        <v>426</v>
      </c>
      <c r="M174" s="12">
        <f>ROUND(C174*'113級距'!$P$6*0.7*A174/30,0)</f>
        <v>855</v>
      </c>
      <c r="N174" s="3">
        <f>ROUND(C174*'113級距'!$P$6*0.2*A174/30,0)</f>
        <v>244</v>
      </c>
      <c r="O174" s="46">
        <f>ROUND(C174*'113級距'!$P$6*0.2*A174/30*0.25,0)+ROUND(C174*'113級距'!$P$7*0.2*A174/30*0.25,0)</f>
        <v>67</v>
      </c>
      <c r="P174" s="46">
        <f t="shared" si="30"/>
        <v>107</v>
      </c>
      <c r="Q174" s="28">
        <f t="shared" si="31"/>
        <v>199</v>
      </c>
      <c r="R174" s="8">
        <f t="shared" si="32"/>
        <v>319</v>
      </c>
      <c r="S174" s="46">
        <f>ROUND(C174*'113級距'!$P$6*0.2*A174/30*0.5,0)+ROUND(C174*'113級距'!$P$7*0.2*A174/30*0.5,0)</f>
        <v>133</v>
      </c>
      <c r="T174" s="46">
        <f t="shared" si="33"/>
        <v>213</v>
      </c>
      <c r="U174" s="28">
        <f t="shared" si="34"/>
        <v>133</v>
      </c>
      <c r="V174" s="26">
        <f t="shared" si="35"/>
        <v>213</v>
      </c>
    </row>
    <row r="175" spans="1:22" ht="16.5">
      <c r="A175" s="16">
        <v>30</v>
      </c>
      <c r="B175" s="50"/>
      <c r="C175" s="46">
        <f>VLOOKUP(B175,'113級距'!A$10:C$37,3,TRUE)</f>
        <v>11100</v>
      </c>
      <c r="D175" s="46">
        <f>VLOOKUP(B175,'113級距'!$J$23:$L$47,3,TRUE)</f>
        <v>27470</v>
      </c>
      <c r="E175" s="46">
        <f>VLOOKUP(B175,'113級距'!D$3:F$64,3,TRUE)</f>
        <v>1500</v>
      </c>
      <c r="F175" s="47">
        <f>VLOOKUP(B175,'113級距'!G:I,3,TRUE)</f>
        <v>27470</v>
      </c>
      <c r="G175" s="2">
        <f>ROUND(C175*'113級距'!$P$6*0.7*A175/30,0)+ROUND(C175*'113級距'!$P$7*0.7*A175/30,0)</f>
        <v>933</v>
      </c>
      <c r="H175" s="149">
        <f>ROUND(F175*'113級距'!$P$9*0.6*'113級距'!$P$10,0)</f>
        <v>1329</v>
      </c>
      <c r="I175" s="28">
        <f>ROUND(E175*'113級距'!$P$2*A175/30,0)</f>
        <v>90</v>
      </c>
      <c r="J175" s="8">
        <f>ROUND(D175*'113級距'!$P$4*A175/30,0)</f>
        <v>30</v>
      </c>
      <c r="K175" s="2">
        <f>ROUND(C175*'113級距'!$P$6*0.2*A175/30,0)+ROUND(C175*'113級距'!$P$7*0.2*A175/30,0)</f>
        <v>266</v>
      </c>
      <c r="L175" s="26">
        <f>ROUND(F175*'113級距'!$P$9*0.3,0)</f>
        <v>426</v>
      </c>
      <c r="M175" s="12">
        <f>ROUND(C175*'113級距'!$P$6*0.7*A175/30,0)</f>
        <v>855</v>
      </c>
      <c r="N175" s="3">
        <f>ROUND(C175*'113級距'!$P$6*0.2*A175/30,0)</f>
        <v>244</v>
      </c>
      <c r="O175" s="46">
        <f>ROUND(C175*'113級距'!$P$6*0.2*A175/30*0.25,0)+ROUND(C175*'113級距'!$P$7*0.2*A175/30*0.25,0)</f>
        <v>67</v>
      </c>
      <c r="P175" s="46">
        <f t="shared" si="30"/>
        <v>107</v>
      </c>
      <c r="Q175" s="28">
        <f t="shared" si="31"/>
        <v>199</v>
      </c>
      <c r="R175" s="8">
        <f t="shared" si="32"/>
        <v>319</v>
      </c>
      <c r="S175" s="46">
        <f>ROUND(C175*'113級距'!$P$6*0.2*A175/30*0.5,0)+ROUND(C175*'113級距'!$P$7*0.2*A175/30*0.5,0)</f>
        <v>133</v>
      </c>
      <c r="T175" s="46">
        <f t="shared" si="33"/>
        <v>213</v>
      </c>
      <c r="U175" s="28">
        <f t="shared" si="34"/>
        <v>133</v>
      </c>
      <c r="V175" s="26">
        <f t="shared" si="35"/>
        <v>213</v>
      </c>
    </row>
    <row r="176" spans="1:22" ht="16.5">
      <c r="A176" s="16">
        <v>30</v>
      </c>
      <c r="B176" s="50"/>
      <c r="C176" s="46">
        <f>VLOOKUP(B176,'113級距'!A$10:C$37,3,TRUE)</f>
        <v>11100</v>
      </c>
      <c r="D176" s="46">
        <f>VLOOKUP(B176,'113級距'!$J$23:$L$47,3,TRUE)</f>
        <v>27470</v>
      </c>
      <c r="E176" s="46">
        <f>VLOOKUP(B176,'113級距'!D$3:F$64,3,TRUE)</f>
        <v>1500</v>
      </c>
      <c r="F176" s="47">
        <f>VLOOKUP(B176,'113級距'!G:I,3,TRUE)</f>
        <v>27470</v>
      </c>
      <c r="G176" s="2">
        <f>ROUND(C176*'113級距'!$P$6*0.7*A176/30,0)+ROUND(C176*'113級距'!$P$7*0.7*A176/30,0)</f>
        <v>933</v>
      </c>
      <c r="H176" s="149">
        <f>ROUND(F176*'113級距'!$P$9*0.6*'113級距'!$P$10,0)</f>
        <v>1329</v>
      </c>
      <c r="I176" s="28">
        <f>ROUND(E176*'113級距'!$P$2*A176/30,0)</f>
        <v>90</v>
      </c>
      <c r="J176" s="8">
        <f>ROUND(D176*'113級距'!$P$4*A176/30,0)</f>
        <v>30</v>
      </c>
      <c r="K176" s="2">
        <f>ROUND(C176*'113級距'!$P$6*0.2*A176/30,0)+ROUND(C176*'113級距'!$P$7*0.2*A176/30,0)</f>
        <v>266</v>
      </c>
      <c r="L176" s="26">
        <f>ROUND(F176*'113級距'!$P$9*0.3,0)</f>
        <v>426</v>
      </c>
      <c r="M176" s="12">
        <f>ROUND(C176*'113級距'!$P$6*0.7*A176/30,0)</f>
        <v>855</v>
      </c>
      <c r="N176" s="3">
        <f>ROUND(C176*'113級距'!$P$6*0.2*A176/30,0)</f>
        <v>244</v>
      </c>
      <c r="O176" s="46">
        <f>ROUND(C176*'113級距'!$P$6*0.2*A176/30*0.25,0)+ROUND(C176*'113級距'!$P$7*0.2*A176/30*0.25,0)</f>
        <v>67</v>
      </c>
      <c r="P176" s="46">
        <f t="shared" si="30"/>
        <v>107</v>
      </c>
      <c r="Q176" s="28">
        <f t="shared" si="31"/>
        <v>199</v>
      </c>
      <c r="R176" s="8">
        <f t="shared" si="32"/>
        <v>319</v>
      </c>
      <c r="S176" s="46">
        <f>ROUND(C176*'113級距'!$P$6*0.2*A176/30*0.5,0)+ROUND(C176*'113級距'!$P$7*0.2*A176/30*0.5,0)</f>
        <v>133</v>
      </c>
      <c r="T176" s="46">
        <f t="shared" si="33"/>
        <v>213</v>
      </c>
      <c r="U176" s="28">
        <f t="shared" si="34"/>
        <v>133</v>
      </c>
      <c r="V176" s="26">
        <f t="shared" si="35"/>
        <v>213</v>
      </c>
    </row>
    <row r="177" spans="1:22" ht="16.5">
      <c r="A177" s="16">
        <v>30</v>
      </c>
      <c r="B177" s="50"/>
      <c r="C177" s="46">
        <f>VLOOKUP(B177,'113級距'!A$10:C$37,3,TRUE)</f>
        <v>11100</v>
      </c>
      <c r="D177" s="46">
        <f>VLOOKUP(B177,'113級距'!$J$23:$L$47,3,TRUE)</f>
        <v>27470</v>
      </c>
      <c r="E177" s="46">
        <f>VLOOKUP(B177,'113級距'!D$3:F$64,3,TRUE)</f>
        <v>1500</v>
      </c>
      <c r="F177" s="47">
        <f>VLOOKUP(B177,'113級距'!G:I,3,TRUE)</f>
        <v>27470</v>
      </c>
      <c r="G177" s="2">
        <f>ROUND(C177*'113級距'!$P$6*0.7*A177/30,0)+ROUND(C177*'113級距'!$P$7*0.7*A177/30,0)</f>
        <v>933</v>
      </c>
      <c r="H177" s="149">
        <f>ROUND(F177*'113級距'!$P$9*0.6*'113級距'!$P$10,0)</f>
        <v>1329</v>
      </c>
      <c r="I177" s="28">
        <f>ROUND(E177*'113級距'!$P$2*A177/30,0)</f>
        <v>90</v>
      </c>
      <c r="J177" s="8">
        <f>ROUND(D177*'113級距'!$P$4*A177/30,0)</f>
        <v>30</v>
      </c>
      <c r="K177" s="2">
        <f>ROUND(C177*'113級距'!$P$6*0.2*A177/30,0)+ROUND(C177*'113級距'!$P$7*0.2*A177/30,0)</f>
        <v>266</v>
      </c>
      <c r="L177" s="26">
        <f>ROUND(F177*'113級距'!$P$9*0.3,0)</f>
        <v>426</v>
      </c>
      <c r="M177" s="12">
        <f>ROUND(C177*'113級距'!$P$6*0.7*A177/30,0)</f>
        <v>855</v>
      </c>
      <c r="N177" s="3">
        <f>ROUND(C177*'113級距'!$P$6*0.2*A177/30,0)</f>
        <v>244</v>
      </c>
      <c r="O177" s="46">
        <f>ROUND(C177*'113級距'!$P$6*0.2*A177/30*0.25,0)+ROUND(C177*'113級距'!$P$7*0.2*A177/30*0.25,0)</f>
        <v>67</v>
      </c>
      <c r="P177" s="46">
        <f t="shared" si="30"/>
        <v>107</v>
      </c>
      <c r="Q177" s="28">
        <f t="shared" si="31"/>
        <v>199</v>
      </c>
      <c r="R177" s="8">
        <f t="shared" si="32"/>
        <v>319</v>
      </c>
      <c r="S177" s="46">
        <f>ROUND(C177*'113級距'!$P$6*0.2*A177/30*0.5,0)+ROUND(C177*'113級距'!$P$7*0.2*A177/30*0.5,0)</f>
        <v>133</v>
      </c>
      <c r="T177" s="46">
        <f t="shared" si="33"/>
        <v>213</v>
      </c>
      <c r="U177" s="28">
        <f t="shared" si="34"/>
        <v>133</v>
      </c>
      <c r="V177" s="26">
        <f t="shared" si="35"/>
        <v>213</v>
      </c>
    </row>
    <row r="178" spans="1:22" ht="16.5">
      <c r="A178" s="16">
        <v>30</v>
      </c>
      <c r="B178" s="50"/>
      <c r="C178" s="46">
        <f>VLOOKUP(B178,'113級距'!A$10:C$37,3,TRUE)</f>
        <v>11100</v>
      </c>
      <c r="D178" s="46">
        <f>VLOOKUP(B178,'113級距'!$J$23:$L$47,3,TRUE)</f>
        <v>27470</v>
      </c>
      <c r="E178" s="46">
        <f>VLOOKUP(B178,'113級距'!D$3:F$64,3,TRUE)</f>
        <v>1500</v>
      </c>
      <c r="F178" s="47">
        <f>VLOOKUP(B178,'113級距'!G:I,3,TRUE)</f>
        <v>27470</v>
      </c>
      <c r="G178" s="2">
        <f>ROUND(C178*'113級距'!$P$6*0.7*A178/30,0)+ROUND(C178*'113級距'!$P$7*0.7*A178/30,0)</f>
        <v>933</v>
      </c>
      <c r="H178" s="149">
        <f>ROUND(F178*'113級距'!$P$9*0.6*'113級距'!$P$10,0)</f>
        <v>1329</v>
      </c>
      <c r="I178" s="28">
        <f>ROUND(E178*'113級距'!$P$2*A178/30,0)</f>
        <v>90</v>
      </c>
      <c r="J178" s="8">
        <f>ROUND(D178*'113級距'!$P$4*A178/30,0)</f>
        <v>30</v>
      </c>
      <c r="K178" s="2">
        <f>ROUND(C178*'113級距'!$P$6*0.2*A178/30,0)+ROUND(C178*'113級距'!$P$7*0.2*A178/30,0)</f>
        <v>266</v>
      </c>
      <c r="L178" s="26">
        <f>ROUND(F178*'113級距'!$P$9*0.3,0)</f>
        <v>426</v>
      </c>
      <c r="M178" s="12">
        <f>ROUND(C178*'113級距'!$P$6*0.7*A178/30,0)</f>
        <v>855</v>
      </c>
      <c r="N178" s="3">
        <f>ROUND(C178*'113級距'!$P$6*0.2*A178/30,0)</f>
        <v>244</v>
      </c>
      <c r="O178" s="46">
        <f>ROUND(C178*'113級距'!$P$6*0.2*A178/30*0.25,0)+ROUND(C178*'113級距'!$P$7*0.2*A178/30*0.25,0)</f>
        <v>67</v>
      </c>
      <c r="P178" s="46">
        <f t="shared" si="30"/>
        <v>107</v>
      </c>
      <c r="Q178" s="28">
        <f t="shared" si="31"/>
        <v>199</v>
      </c>
      <c r="R178" s="8">
        <f t="shared" si="32"/>
        <v>319</v>
      </c>
      <c r="S178" s="46">
        <f>ROUND(C178*'113級距'!$P$6*0.2*A178/30*0.5,0)+ROUND(C178*'113級距'!$P$7*0.2*A178/30*0.5,0)</f>
        <v>133</v>
      </c>
      <c r="T178" s="46">
        <f t="shared" si="33"/>
        <v>213</v>
      </c>
      <c r="U178" s="28">
        <f t="shared" si="34"/>
        <v>133</v>
      </c>
      <c r="V178" s="26">
        <f t="shared" si="35"/>
        <v>213</v>
      </c>
    </row>
    <row r="179" spans="1:22" ht="16.5">
      <c r="A179" s="16">
        <v>30</v>
      </c>
      <c r="B179" s="50"/>
      <c r="C179" s="46">
        <f>VLOOKUP(B179,'113級距'!A$10:C$37,3,TRUE)</f>
        <v>11100</v>
      </c>
      <c r="D179" s="46">
        <f>VLOOKUP(B179,'113級距'!$J$23:$L$47,3,TRUE)</f>
        <v>27470</v>
      </c>
      <c r="E179" s="46">
        <f>VLOOKUP(B179,'113級距'!D$3:F$64,3,TRUE)</f>
        <v>1500</v>
      </c>
      <c r="F179" s="47">
        <f>VLOOKUP(B179,'113級距'!G:I,3,TRUE)</f>
        <v>27470</v>
      </c>
      <c r="G179" s="2">
        <f>ROUND(C179*'113級距'!$P$6*0.7*A179/30,0)+ROUND(C179*'113級距'!$P$7*0.7*A179/30,0)</f>
        <v>933</v>
      </c>
      <c r="H179" s="149">
        <f>ROUND(F179*'113級距'!$P$9*0.6*'113級距'!$P$10,0)</f>
        <v>1329</v>
      </c>
      <c r="I179" s="28">
        <f>ROUND(E179*'113級距'!$P$2*A179/30,0)</f>
        <v>90</v>
      </c>
      <c r="J179" s="8">
        <f>ROUND(D179*'113級距'!$P$4*A179/30,0)</f>
        <v>30</v>
      </c>
      <c r="K179" s="2">
        <f>ROUND(C179*'113級距'!$P$6*0.2*A179/30,0)+ROUND(C179*'113級距'!$P$7*0.2*A179/30,0)</f>
        <v>266</v>
      </c>
      <c r="L179" s="26">
        <f>ROUND(F179*'113級距'!$P$9*0.3,0)</f>
        <v>426</v>
      </c>
      <c r="M179" s="12">
        <f>ROUND(C179*'113級距'!$P$6*0.7*A179/30,0)</f>
        <v>855</v>
      </c>
      <c r="N179" s="3">
        <f>ROUND(C179*'113級距'!$P$6*0.2*A179/30,0)</f>
        <v>244</v>
      </c>
      <c r="O179" s="46">
        <f>ROUND(C179*'113級距'!$P$6*0.2*A179/30*0.25,0)+ROUND(C179*'113級距'!$P$7*0.2*A179/30*0.25,0)</f>
        <v>67</v>
      </c>
      <c r="P179" s="46">
        <f t="shared" si="30"/>
        <v>107</v>
      </c>
      <c r="Q179" s="28">
        <f t="shared" si="31"/>
        <v>199</v>
      </c>
      <c r="R179" s="8">
        <f t="shared" si="32"/>
        <v>319</v>
      </c>
      <c r="S179" s="46">
        <f>ROUND(C179*'113級距'!$P$6*0.2*A179/30*0.5,0)+ROUND(C179*'113級距'!$P$7*0.2*A179/30*0.5,0)</f>
        <v>133</v>
      </c>
      <c r="T179" s="46">
        <f t="shared" si="33"/>
        <v>213</v>
      </c>
      <c r="U179" s="28">
        <f t="shared" si="34"/>
        <v>133</v>
      </c>
      <c r="V179" s="26">
        <f t="shared" si="35"/>
        <v>213</v>
      </c>
    </row>
    <row r="180" spans="1:22" ht="16.5">
      <c r="A180" s="16">
        <v>30</v>
      </c>
      <c r="B180" s="50"/>
      <c r="C180" s="46">
        <f>VLOOKUP(B180,'113級距'!A$10:C$37,3,TRUE)</f>
        <v>11100</v>
      </c>
      <c r="D180" s="46">
        <f>VLOOKUP(B180,'113級距'!$J$23:$L$47,3,TRUE)</f>
        <v>27470</v>
      </c>
      <c r="E180" s="46">
        <f>VLOOKUP(B180,'113級距'!D$3:F$64,3,TRUE)</f>
        <v>1500</v>
      </c>
      <c r="F180" s="47">
        <f>VLOOKUP(B180,'113級距'!G:I,3,TRUE)</f>
        <v>27470</v>
      </c>
      <c r="G180" s="2">
        <f>ROUND(C180*'113級距'!$P$6*0.7*A180/30,0)+ROUND(C180*'113級距'!$P$7*0.7*A180/30,0)</f>
        <v>933</v>
      </c>
      <c r="H180" s="149">
        <f>ROUND(F180*'113級距'!$P$9*0.6*'113級距'!$P$10,0)</f>
        <v>1329</v>
      </c>
      <c r="I180" s="28">
        <f>ROUND(E180*'113級距'!$P$2*A180/30,0)</f>
        <v>90</v>
      </c>
      <c r="J180" s="8">
        <f>ROUND(D180*'113級距'!$P$4*A180/30,0)</f>
        <v>30</v>
      </c>
      <c r="K180" s="2">
        <f>ROUND(C180*'113級距'!$P$6*0.2*A180/30,0)+ROUND(C180*'113級距'!$P$7*0.2*A180/30,0)</f>
        <v>266</v>
      </c>
      <c r="L180" s="26">
        <f>ROUND(F180*'113級距'!$P$9*0.3,0)</f>
        <v>426</v>
      </c>
      <c r="M180" s="12">
        <f>ROUND(C180*'113級距'!$P$6*0.7*A180/30,0)</f>
        <v>855</v>
      </c>
      <c r="N180" s="3">
        <f>ROUND(C180*'113級距'!$P$6*0.2*A180/30,0)</f>
        <v>244</v>
      </c>
      <c r="O180" s="46">
        <f>ROUND(C180*'113級距'!$P$6*0.2*A180/30*0.25,0)+ROUND(C180*'113級距'!$P$7*0.2*A180/30*0.25,0)</f>
        <v>67</v>
      </c>
      <c r="P180" s="46">
        <f t="shared" si="30"/>
        <v>107</v>
      </c>
      <c r="Q180" s="28">
        <f t="shared" si="31"/>
        <v>199</v>
      </c>
      <c r="R180" s="8">
        <f t="shared" si="32"/>
        <v>319</v>
      </c>
      <c r="S180" s="46">
        <f>ROUND(C180*'113級距'!$P$6*0.2*A180/30*0.5,0)+ROUND(C180*'113級距'!$P$7*0.2*A180/30*0.5,0)</f>
        <v>133</v>
      </c>
      <c r="T180" s="46">
        <f t="shared" si="33"/>
        <v>213</v>
      </c>
      <c r="U180" s="28">
        <f t="shared" si="34"/>
        <v>133</v>
      </c>
      <c r="V180" s="26">
        <f t="shared" si="35"/>
        <v>213</v>
      </c>
    </row>
    <row r="181" spans="1:22" ht="16.5">
      <c r="A181" s="16">
        <v>30</v>
      </c>
      <c r="B181" s="50"/>
      <c r="C181" s="46">
        <f>VLOOKUP(B181,'113級距'!A$10:C$37,3,TRUE)</f>
        <v>11100</v>
      </c>
      <c r="D181" s="46">
        <f>VLOOKUP(B181,'113級距'!$J$23:$L$47,3,TRUE)</f>
        <v>27470</v>
      </c>
      <c r="E181" s="46">
        <f>VLOOKUP(B181,'113級距'!D$3:F$64,3,TRUE)</f>
        <v>1500</v>
      </c>
      <c r="F181" s="47">
        <f>VLOOKUP(B181,'113級距'!G:I,3,TRUE)</f>
        <v>27470</v>
      </c>
      <c r="G181" s="2">
        <f>ROUND(C181*'113級距'!$P$6*0.7*A181/30,0)+ROUND(C181*'113級距'!$P$7*0.7*A181/30,0)</f>
        <v>933</v>
      </c>
      <c r="H181" s="149">
        <f>ROUND(F181*'113級距'!$P$9*0.6*'113級距'!$P$10,0)</f>
        <v>1329</v>
      </c>
      <c r="I181" s="28">
        <f>ROUND(E181*'113級距'!$P$2*A181/30,0)</f>
        <v>90</v>
      </c>
      <c r="J181" s="8">
        <f>ROUND(D181*'113級距'!$P$4*A181/30,0)</f>
        <v>30</v>
      </c>
      <c r="K181" s="2">
        <f>ROUND(C181*'113級距'!$P$6*0.2*A181/30,0)+ROUND(C181*'113級距'!$P$7*0.2*A181/30,0)</f>
        <v>266</v>
      </c>
      <c r="L181" s="26">
        <f>ROUND(F181*'113級距'!$P$9*0.3,0)</f>
        <v>426</v>
      </c>
      <c r="M181" s="12">
        <f>ROUND(C181*'113級距'!$P$6*0.7*A181/30,0)</f>
        <v>855</v>
      </c>
      <c r="N181" s="3">
        <f>ROUND(C181*'113級距'!$P$6*0.2*A181/30,0)</f>
        <v>244</v>
      </c>
      <c r="O181" s="46">
        <f>ROUND(C181*'113級距'!$P$6*0.2*A181/30*0.25,0)+ROUND(C181*'113級距'!$P$7*0.2*A181/30*0.25,0)</f>
        <v>67</v>
      </c>
      <c r="P181" s="46">
        <f t="shared" si="30"/>
        <v>107</v>
      </c>
      <c r="Q181" s="28">
        <f t="shared" si="31"/>
        <v>199</v>
      </c>
      <c r="R181" s="8">
        <f t="shared" si="32"/>
        <v>319</v>
      </c>
      <c r="S181" s="46">
        <f>ROUND(C181*'113級距'!$P$6*0.2*A181/30*0.5,0)+ROUND(C181*'113級距'!$P$7*0.2*A181/30*0.5,0)</f>
        <v>133</v>
      </c>
      <c r="T181" s="46">
        <f t="shared" si="33"/>
        <v>213</v>
      </c>
      <c r="U181" s="28">
        <f t="shared" si="34"/>
        <v>133</v>
      </c>
      <c r="V181" s="26">
        <f t="shared" si="35"/>
        <v>213</v>
      </c>
    </row>
    <row r="182" spans="1:22" ht="16.5">
      <c r="A182" s="16">
        <v>30</v>
      </c>
      <c r="B182" s="50"/>
      <c r="C182" s="46">
        <f>VLOOKUP(B182,'113級距'!A$10:C$37,3,TRUE)</f>
        <v>11100</v>
      </c>
      <c r="D182" s="46">
        <f>VLOOKUP(B182,'113級距'!$J$23:$L$47,3,TRUE)</f>
        <v>27470</v>
      </c>
      <c r="E182" s="46">
        <f>VLOOKUP(B182,'113級距'!D$3:F$64,3,TRUE)</f>
        <v>1500</v>
      </c>
      <c r="F182" s="47">
        <f>VLOOKUP(B182,'113級距'!G:I,3,TRUE)</f>
        <v>27470</v>
      </c>
      <c r="G182" s="2">
        <f>ROUND(C182*'113級距'!$P$6*0.7*A182/30,0)+ROUND(C182*'113級距'!$P$7*0.7*A182/30,0)</f>
        <v>933</v>
      </c>
      <c r="H182" s="149">
        <f>ROUND(F182*'113級距'!$P$9*0.6*'113級距'!$P$10,0)</f>
        <v>1329</v>
      </c>
      <c r="I182" s="28">
        <f>ROUND(E182*'113級距'!$P$2*A182/30,0)</f>
        <v>90</v>
      </c>
      <c r="J182" s="8">
        <f>ROUND(D182*'113級距'!$P$4*A182/30,0)</f>
        <v>30</v>
      </c>
      <c r="K182" s="2">
        <f>ROUND(C182*'113級距'!$P$6*0.2*A182/30,0)+ROUND(C182*'113級距'!$P$7*0.2*A182/30,0)</f>
        <v>266</v>
      </c>
      <c r="L182" s="26">
        <f>ROUND(F182*'113級距'!$P$9*0.3,0)</f>
        <v>426</v>
      </c>
      <c r="M182" s="12">
        <f>ROUND(C182*'113級距'!$P$6*0.7*A182/30,0)</f>
        <v>855</v>
      </c>
      <c r="N182" s="3">
        <f>ROUND(C182*'113級距'!$P$6*0.2*A182/30,0)</f>
        <v>244</v>
      </c>
      <c r="O182" s="46">
        <f>ROUND(C182*'113級距'!$P$6*0.2*A182/30*0.25,0)+ROUND(C182*'113級距'!$P$7*0.2*A182/30*0.25,0)</f>
        <v>67</v>
      </c>
      <c r="P182" s="46">
        <f t="shared" si="30"/>
        <v>107</v>
      </c>
      <c r="Q182" s="28">
        <f t="shared" si="31"/>
        <v>199</v>
      </c>
      <c r="R182" s="8">
        <f t="shared" si="32"/>
        <v>319</v>
      </c>
      <c r="S182" s="46">
        <f>ROUND(C182*'113級距'!$P$6*0.2*A182/30*0.5,0)+ROUND(C182*'113級距'!$P$7*0.2*A182/30*0.5,0)</f>
        <v>133</v>
      </c>
      <c r="T182" s="46">
        <f t="shared" si="33"/>
        <v>213</v>
      </c>
      <c r="U182" s="28">
        <f t="shared" si="34"/>
        <v>133</v>
      </c>
      <c r="V182" s="26">
        <f t="shared" si="35"/>
        <v>213</v>
      </c>
    </row>
    <row r="183" spans="1:22" ht="16.5">
      <c r="A183" s="16">
        <v>30</v>
      </c>
      <c r="B183" s="50"/>
      <c r="C183" s="46">
        <f>VLOOKUP(B183,'113級距'!A$10:C$37,3,TRUE)</f>
        <v>11100</v>
      </c>
      <c r="D183" s="46">
        <f>VLOOKUP(B183,'113級距'!$J$23:$L$47,3,TRUE)</f>
        <v>27470</v>
      </c>
      <c r="E183" s="46">
        <f>VLOOKUP(B183,'113級距'!D$3:F$64,3,TRUE)</f>
        <v>1500</v>
      </c>
      <c r="F183" s="47">
        <f>VLOOKUP(B183,'113級距'!G:I,3,TRUE)</f>
        <v>27470</v>
      </c>
      <c r="G183" s="2">
        <f>ROUND(C183*'113級距'!$P$6*0.7*A183/30,0)+ROUND(C183*'113級距'!$P$7*0.7*A183/30,0)</f>
        <v>933</v>
      </c>
      <c r="H183" s="149">
        <f>ROUND(F183*'113級距'!$P$9*0.6*'113級距'!$P$10,0)</f>
        <v>1329</v>
      </c>
      <c r="I183" s="28">
        <f>ROUND(E183*'113級距'!$P$2*A183/30,0)</f>
        <v>90</v>
      </c>
      <c r="J183" s="8">
        <f>ROUND(D183*'113級距'!$P$4*A183/30,0)</f>
        <v>30</v>
      </c>
      <c r="K183" s="2">
        <f>ROUND(C183*'113級距'!$P$6*0.2*A183/30,0)+ROUND(C183*'113級距'!$P$7*0.2*A183/30,0)</f>
        <v>266</v>
      </c>
      <c r="L183" s="26">
        <f>ROUND(F183*'113級距'!$P$9*0.3,0)</f>
        <v>426</v>
      </c>
      <c r="M183" s="12">
        <f>ROUND(C183*'113級距'!$P$6*0.7*A183/30,0)</f>
        <v>855</v>
      </c>
      <c r="N183" s="3">
        <f>ROUND(C183*'113級距'!$P$6*0.2*A183/30,0)</f>
        <v>244</v>
      </c>
      <c r="O183" s="46">
        <f>ROUND(C183*'113級距'!$P$6*0.2*A183/30*0.25,0)+ROUND(C183*'113級距'!$P$7*0.2*A183/30*0.25,0)</f>
        <v>67</v>
      </c>
      <c r="P183" s="46">
        <f t="shared" si="30"/>
        <v>107</v>
      </c>
      <c r="Q183" s="28">
        <f t="shared" si="31"/>
        <v>199</v>
      </c>
      <c r="R183" s="8">
        <f t="shared" si="32"/>
        <v>319</v>
      </c>
      <c r="S183" s="46">
        <f>ROUND(C183*'113級距'!$P$6*0.2*A183/30*0.5,0)+ROUND(C183*'113級距'!$P$7*0.2*A183/30*0.5,0)</f>
        <v>133</v>
      </c>
      <c r="T183" s="46">
        <f t="shared" si="33"/>
        <v>213</v>
      </c>
      <c r="U183" s="28">
        <f t="shared" si="34"/>
        <v>133</v>
      </c>
      <c r="V183" s="26">
        <f t="shared" si="35"/>
        <v>213</v>
      </c>
    </row>
    <row r="184" spans="1:22" ht="16.5">
      <c r="A184" s="16">
        <v>30</v>
      </c>
      <c r="B184" s="50"/>
      <c r="C184" s="46">
        <f>VLOOKUP(B184,'113級距'!A$10:C$37,3,TRUE)</f>
        <v>11100</v>
      </c>
      <c r="D184" s="46">
        <f>VLOOKUP(B184,'113級距'!$J$23:$L$47,3,TRUE)</f>
        <v>27470</v>
      </c>
      <c r="E184" s="46">
        <f>VLOOKUP(B184,'113級距'!D$3:F$64,3,TRUE)</f>
        <v>1500</v>
      </c>
      <c r="F184" s="47">
        <f>VLOOKUP(B184,'113級距'!G:I,3,TRUE)</f>
        <v>27470</v>
      </c>
      <c r="G184" s="2">
        <f>ROUND(C184*'113級距'!$P$6*0.7*A184/30,0)+ROUND(C184*'113級距'!$P$7*0.7*A184/30,0)</f>
        <v>933</v>
      </c>
      <c r="H184" s="149">
        <f>ROUND(F184*'113級距'!$P$9*0.6*'113級距'!$P$10,0)</f>
        <v>1329</v>
      </c>
      <c r="I184" s="28">
        <f>ROUND(E184*'113級距'!$P$2*A184/30,0)</f>
        <v>90</v>
      </c>
      <c r="J184" s="8">
        <f>ROUND(D184*'113級距'!$P$4*A184/30,0)</f>
        <v>30</v>
      </c>
      <c r="K184" s="2">
        <f>ROUND(C184*'113級距'!$P$6*0.2*A184/30,0)+ROUND(C184*'113級距'!$P$7*0.2*A184/30,0)</f>
        <v>266</v>
      </c>
      <c r="L184" s="26">
        <f>ROUND(F184*'113級距'!$P$9*0.3,0)</f>
        <v>426</v>
      </c>
      <c r="M184" s="12">
        <f>ROUND(C184*'113級距'!$P$6*0.7*A184/30,0)</f>
        <v>855</v>
      </c>
      <c r="N184" s="3">
        <f>ROUND(C184*'113級距'!$P$6*0.2*A184/30,0)</f>
        <v>244</v>
      </c>
      <c r="O184" s="46">
        <f>ROUND(C184*'113級距'!$P$6*0.2*A184/30*0.25,0)+ROUND(C184*'113級距'!$P$7*0.2*A184/30*0.25,0)</f>
        <v>67</v>
      </c>
      <c r="P184" s="46">
        <f t="shared" si="30"/>
        <v>107</v>
      </c>
      <c r="Q184" s="28">
        <f t="shared" si="31"/>
        <v>199</v>
      </c>
      <c r="R184" s="8">
        <f t="shared" si="32"/>
        <v>319</v>
      </c>
      <c r="S184" s="46">
        <f>ROUND(C184*'113級距'!$P$6*0.2*A184/30*0.5,0)+ROUND(C184*'113級距'!$P$7*0.2*A184/30*0.5,0)</f>
        <v>133</v>
      </c>
      <c r="T184" s="46">
        <f t="shared" si="33"/>
        <v>213</v>
      </c>
      <c r="U184" s="28">
        <f t="shared" si="34"/>
        <v>133</v>
      </c>
      <c r="V184" s="26">
        <f t="shared" si="35"/>
        <v>213</v>
      </c>
    </row>
    <row r="185" spans="1:22" ht="16.5">
      <c r="A185" s="16">
        <v>30</v>
      </c>
      <c r="B185" s="50"/>
      <c r="C185" s="46">
        <f>VLOOKUP(B185,'113級距'!A$10:C$37,3,TRUE)</f>
        <v>11100</v>
      </c>
      <c r="D185" s="46">
        <f>VLOOKUP(B185,'113級距'!$J$23:$L$47,3,TRUE)</f>
        <v>27470</v>
      </c>
      <c r="E185" s="46">
        <f>VLOOKUP(B185,'113級距'!D$3:F$64,3,TRUE)</f>
        <v>1500</v>
      </c>
      <c r="F185" s="47">
        <f>VLOOKUP(B185,'113級距'!G:I,3,TRUE)</f>
        <v>27470</v>
      </c>
      <c r="G185" s="2">
        <f>ROUND(C185*'113級距'!$P$6*0.7*A185/30,0)+ROUND(C185*'113級距'!$P$7*0.7*A185/30,0)</f>
        <v>933</v>
      </c>
      <c r="H185" s="149">
        <f>ROUND(F185*'113級距'!$P$9*0.6*'113級距'!$P$10,0)</f>
        <v>1329</v>
      </c>
      <c r="I185" s="28">
        <f>ROUND(E185*'113級距'!$P$2*A185/30,0)</f>
        <v>90</v>
      </c>
      <c r="J185" s="8">
        <f>ROUND(D185*'113級距'!$P$4*A185/30,0)</f>
        <v>30</v>
      </c>
      <c r="K185" s="2">
        <f>ROUND(C185*'113級距'!$P$6*0.2*A185/30,0)+ROUND(C185*'113級距'!$P$7*0.2*A185/30,0)</f>
        <v>266</v>
      </c>
      <c r="L185" s="26">
        <f>ROUND(F185*'113級距'!$P$9*0.3,0)</f>
        <v>426</v>
      </c>
      <c r="M185" s="12">
        <f>ROUND(C185*'113級距'!$P$6*0.7*A185/30,0)</f>
        <v>855</v>
      </c>
      <c r="N185" s="3">
        <f>ROUND(C185*'113級距'!$P$6*0.2*A185/30,0)</f>
        <v>244</v>
      </c>
      <c r="O185" s="46">
        <f>ROUND(C185*'113級距'!$P$6*0.2*A185/30*0.25,0)+ROUND(C185*'113級距'!$P$7*0.2*A185/30*0.25,0)</f>
        <v>67</v>
      </c>
      <c r="P185" s="46">
        <f t="shared" si="30"/>
        <v>107</v>
      </c>
      <c r="Q185" s="28">
        <f t="shared" si="31"/>
        <v>199</v>
      </c>
      <c r="R185" s="8">
        <f t="shared" si="32"/>
        <v>319</v>
      </c>
      <c r="S185" s="46">
        <f>ROUND(C185*'113級距'!$P$6*0.2*A185/30*0.5,0)+ROUND(C185*'113級距'!$P$7*0.2*A185/30*0.5,0)</f>
        <v>133</v>
      </c>
      <c r="T185" s="46">
        <f t="shared" si="33"/>
        <v>213</v>
      </c>
      <c r="U185" s="28">
        <f t="shared" si="34"/>
        <v>133</v>
      </c>
      <c r="V185" s="26">
        <f t="shared" si="35"/>
        <v>213</v>
      </c>
    </row>
    <row r="186" spans="1:22" ht="16.5">
      <c r="A186" s="16">
        <v>30</v>
      </c>
      <c r="B186" s="50"/>
      <c r="C186" s="46">
        <f>VLOOKUP(B186,'113級距'!A$10:C$37,3,TRUE)</f>
        <v>11100</v>
      </c>
      <c r="D186" s="46">
        <f>VLOOKUP(B186,'113級距'!$J$23:$L$47,3,TRUE)</f>
        <v>27470</v>
      </c>
      <c r="E186" s="46">
        <f>VLOOKUP(B186,'113級距'!D$3:F$64,3,TRUE)</f>
        <v>1500</v>
      </c>
      <c r="F186" s="47">
        <f>VLOOKUP(B186,'113級距'!G:I,3,TRUE)</f>
        <v>27470</v>
      </c>
      <c r="G186" s="2">
        <f>ROUND(C186*'113級距'!$P$6*0.7*A186/30,0)+ROUND(C186*'113級距'!$P$7*0.7*A186/30,0)</f>
        <v>933</v>
      </c>
      <c r="H186" s="149">
        <f>ROUND(F186*'113級距'!$P$9*0.6*'113級距'!$P$10,0)</f>
        <v>1329</v>
      </c>
      <c r="I186" s="28">
        <f>ROUND(E186*'113級距'!$P$2*A186/30,0)</f>
        <v>90</v>
      </c>
      <c r="J186" s="8">
        <f>ROUND(D186*'113級距'!$P$4*A186/30,0)</f>
        <v>30</v>
      </c>
      <c r="K186" s="2">
        <f>ROUND(C186*'113級距'!$P$6*0.2*A186/30,0)+ROUND(C186*'113級距'!$P$7*0.2*A186/30,0)</f>
        <v>266</v>
      </c>
      <c r="L186" s="26">
        <f>ROUND(F186*'113級距'!$P$9*0.3,0)</f>
        <v>426</v>
      </c>
      <c r="M186" s="12">
        <f>ROUND(C186*'113級距'!$P$6*0.7*A186/30,0)</f>
        <v>855</v>
      </c>
      <c r="N186" s="3">
        <f>ROUND(C186*'113級距'!$P$6*0.2*A186/30,0)</f>
        <v>244</v>
      </c>
      <c r="O186" s="46">
        <f>ROUND(C186*'113級距'!$P$6*0.2*A186/30*0.25,0)+ROUND(C186*'113級距'!$P$7*0.2*A186/30*0.25,0)</f>
        <v>67</v>
      </c>
      <c r="P186" s="46">
        <f t="shared" si="30"/>
        <v>107</v>
      </c>
      <c r="Q186" s="28">
        <f t="shared" si="31"/>
        <v>199</v>
      </c>
      <c r="R186" s="8">
        <f t="shared" si="32"/>
        <v>319</v>
      </c>
      <c r="S186" s="46">
        <f>ROUND(C186*'113級距'!$P$6*0.2*A186/30*0.5,0)+ROUND(C186*'113級距'!$P$7*0.2*A186/30*0.5,0)</f>
        <v>133</v>
      </c>
      <c r="T186" s="46">
        <f t="shared" si="33"/>
        <v>213</v>
      </c>
      <c r="U186" s="28">
        <f t="shared" si="34"/>
        <v>133</v>
      </c>
      <c r="V186" s="26">
        <f t="shared" si="35"/>
        <v>213</v>
      </c>
    </row>
    <row r="187" spans="1:22" ht="16.5">
      <c r="A187" s="16">
        <v>30</v>
      </c>
      <c r="B187" s="34"/>
      <c r="C187" s="46">
        <f>VLOOKUP(B187,'113級距'!A$10:C$37,3,TRUE)</f>
        <v>11100</v>
      </c>
      <c r="D187" s="46">
        <f>VLOOKUP(B187,'113級距'!$J$23:$L$47,3,TRUE)</f>
        <v>27470</v>
      </c>
      <c r="E187" s="46">
        <f>VLOOKUP(B187,'113級距'!D$3:F$64,3,TRUE)</f>
        <v>1500</v>
      </c>
      <c r="F187" s="47">
        <f>VLOOKUP(B187,'113級距'!G:I,3,TRUE)</f>
        <v>27470</v>
      </c>
      <c r="G187" s="2">
        <f>ROUND(C187*'113級距'!$P$6*0.7*A187/30,0)+ROUND(C187*'113級距'!$P$7*0.7*A187/30,0)</f>
        <v>933</v>
      </c>
      <c r="H187" s="149">
        <f>ROUND(F187*'113級距'!$P$9*0.6*'113級距'!$P$10,0)</f>
        <v>1329</v>
      </c>
      <c r="I187" s="28">
        <f>ROUND(E187*'113級距'!$P$2*A187/30,0)</f>
        <v>90</v>
      </c>
      <c r="J187" s="8">
        <f>ROUND(D187*'113級距'!$P$4*A187/30,0)</f>
        <v>30</v>
      </c>
      <c r="K187" s="2">
        <f>ROUND(C187*'113級距'!$P$6*0.2*A187/30,0)+ROUND(C187*'113級距'!$P$7*0.2*A187/30,0)</f>
        <v>266</v>
      </c>
      <c r="L187" s="26">
        <f>ROUND(F187*'113級距'!$P$9*0.3,0)</f>
        <v>426</v>
      </c>
      <c r="M187" s="12">
        <f>ROUND(C187*'113級距'!$P$6*0.7*A187/30,0)</f>
        <v>855</v>
      </c>
      <c r="N187" s="3">
        <f>ROUND(C187*'113級距'!$P$6*0.2*A187/30,0)</f>
        <v>244</v>
      </c>
      <c r="O187" s="46">
        <f>ROUND(C187*'113級距'!$P$6*0.2*A187/30*0.25,0)+ROUND(C187*'113級距'!$P$7*0.2*A187/30*0.25,0)</f>
        <v>67</v>
      </c>
      <c r="P187" s="46">
        <f aca="true" t="shared" si="36" ref="P187:P209">ROUNDUP(ROUNDDOWN(L187/4,1),0)</f>
        <v>107</v>
      </c>
      <c r="Q187" s="28">
        <f aca="true" t="shared" si="37" ref="Q187:Q209">ROUND(K187-O187,0)</f>
        <v>199</v>
      </c>
      <c r="R187" s="8">
        <f aca="true" t="shared" si="38" ref="R187:R209">ROUND(L187-P187,0)</f>
        <v>319</v>
      </c>
      <c r="S187" s="46">
        <f>ROUND(C187*'113級距'!$P$6*0.2*A187/30*0.5,0)+ROUND(C187*'113級距'!$P$7*0.2*A187/30*0.5,0)</f>
        <v>133</v>
      </c>
      <c r="T187" s="46">
        <f aca="true" t="shared" si="39" ref="T187:T209">ROUNDUP(ROUNDDOWN(L187/2,1),0)</f>
        <v>213</v>
      </c>
      <c r="U187" s="28">
        <f aca="true" t="shared" si="40" ref="U187:U209">ROUND(K187-S187,0)</f>
        <v>133</v>
      </c>
      <c r="V187" s="26">
        <f aca="true" t="shared" si="41" ref="V187:V209">ROUND(L187-T187,0)</f>
        <v>213</v>
      </c>
    </row>
    <row r="188" spans="1:22" ht="16.5">
      <c r="A188" s="16">
        <v>30</v>
      </c>
      <c r="B188" s="34"/>
      <c r="C188" s="46">
        <f>VLOOKUP(B188,'113級距'!A$10:C$37,3,TRUE)</f>
        <v>11100</v>
      </c>
      <c r="D188" s="46">
        <f>VLOOKUP(B188,'113級距'!$J$23:$L$47,3,TRUE)</f>
        <v>27470</v>
      </c>
      <c r="E188" s="46">
        <f>VLOOKUP(B188,'113級距'!D$3:F$64,3,TRUE)</f>
        <v>1500</v>
      </c>
      <c r="F188" s="47">
        <f>VLOOKUP(B188,'113級距'!G:I,3,TRUE)</f>
        <v>27470</v>
      </c>
      <c r="G188" s="2">
        <f>ROUND(C188*'113級距'!$P$6*0.7*A188/30,0)+ROUND(C188*'113級距'!$P$7*0.7*A188/30,0)</f>
        <v>933</v>
      </c>
      <c r="H188" s="149">
        <f>ROUND(F188*'113級距'!$P$9*0.6*'113級距'!$P$10,0)</f>
        <v>1329</v>
      </c>
      <c r="I188" s="28">
        <f>ROUND(E188*'113級距'!$P$2*A188/30,0)</f>
        <v>90</v>
      </c>
      <c r="J188" s="8">
        <f>ROUND(D188*'113級距'!$P$4*A188/30,0)</f>
        <v>30</v>
      </c>
      <c r="K188" s="2">
        <f>ROUND(C188*'113級距'!$P$6*0.2*A188/30,0)+ROUND(C188*'113級距'!$P$7*0.2*A188/30,0)</f>
        <v>266</v>
      </c>
      <c r="L188" s="26">
        <f>ROUND(F188*'113級距'!$P$9*0.3,0)</f>
        <v>426</v>
      </c>
      <c r="M188" s="12">
        <f>ROUND(C188*'113級距'!$P$6*0.7*A188/30,0)</f>
        <v>855</v>
      </c>
      <c r="N188" s="3">
        <f>ROUND(C188*'113級距'!$P$6*0.2*A188/30,0)</f>
        <v>244</v>
      </c>
      <c r="O188" s="46">
        <f>ROUND(C188*'113級距'!$P$6*0.2*A188/30*0.25,0)+ROUND(C188*'113級距'!$P$7*0.2*A188/30*0.25,0)</f>
        <v>67</v>
      </c>
      <c r="P188" s="46">
        <f t="shared" si="36"/>
        <v>107</v>
      </c>
      <c r="Q188" s="28">
        <f t="shared" si="37"/>
        <v>199</v>
      </c>
      <c r="R188" s="8">
        <f t="shared" si="38"/>
        <v>319</v>
      </c>
      <c r="S188" s="46">
        <f>ROUND(C188*'113級距'!$P$6*0.2*A188/30*0.5,0)+ROUND(C188*'113級距'!$P$7*0.2*A188/30*0.5,0)</f>
        <v>133</v>
      </c>
      <c r="T188" s="46">
        <f t="shared" si="39"/>
        <v>213</v>
      </c>
      <c r="U188" s="28">
        <f t="shared" si="40"/>
        <v>133</v>
      </c>
      <c r="V188" s="26">
        <f t="shared" si="41"/>
        <v>213</v>
      </c>
    </row>
    <row r="189" spans="1:22" ht="16.5">
      <c r="A189" s="16">
        <v>30</v>
      </c>
      <c r="B189" s="34"/>
      <c r="C189" s="46">
        <f>VLOOKUP(B189,'113級距'!A$10:C$37,3,TRUE)</f>
        <v>11100</v>
      </c>
      <c r="D189" s="46">
        <f>VLOOKUP(B189,'113級距'!$J$23:$L$47,3,TRUE)</f>
        <v>27470</v>
      </c>
      <c r="E189" s="46">
        <f>VLOOKUP(B189,'113級距'!D$3:F$64,3,TRUE)</f>
        <v>1500</v>
      </c>
      <c r="F189" s="47">
        <f>VLOOKUP(B189,'113級距'!G:I,3,TRUE)</f>
        <v>27470</v>
      </c>
      <c r="G189" s="2">
        <f>ROUND(C189*'113級距'!$P$6*0.7*A189/30,0)+ROUND(C189*'113級距'!$P$7*0.7*A189/30,0)</f>
        <v>933</v>
      </c>
      <c r="H189" s="149">
        <f>ROUND(F189*'113級距'!$P$9*0.6*'113級距'!$P$10,0)</f>
        <v>1329</v>
      </c>
      <c r="I189" s="28">
        <f>ROUND(E189*'113級距'!$P$2*A189/30,0)</f>
        <v>90</v>
      </c>
      <c r="J189" s="8">
        <f>ROUND(D189*'113級距'!$P$4*A189/30,0)</f>
        <v>30</v>
      </c>
      <c r="K189" s="2">
        <f>ROUND(C189*'113級距'!$P$6*0.2*A189/30,0)+ROUND(C189*'113級距'!$P$7*0.2*A189/30,0)</f>
        <v>266</v>
      </c>
      <c r="L189" s="26">
        <f>ROUND(F189*'113級距'!$P$9*0.3,0)</f>
        <v>426</v>
      </c>
      <c r="M189" s="12">
        <f>ROUND(C189*'113級距'!$P$6*0.7*A189/30,0)</f>
        <v>855</v>
      </c>
      <c r="N189" s="3">
        <f>ROUND(C189*'113級距'!$P$6*0.2*A189/30,0)</f>
        <v>244</v>
      </c>
      <c r="O189" s="46">
        <f>ROUND(C189*'113級距'!$P$6*0.2*A189/30*0.25,0)+ROUND(C189*'113級距'!$P$7*0.2*A189/30*0.25,0)</f>
        <v>67</v>
      </c>
      <c r="P189" s="46">
        <f t="shared" si="36"/>
        <v>107</v>
      </c>
      <c r="Q189" s="28">
        <f t="shared" si="37"/>
        <v>199</v>
      </c>
      <c r="R189" s="8">
        <f t="shared" si="38"/>
        <v>319</v>
      </c>
      <c r="S189" s="46">
        <f>ROUND(C189*'113級距'!$P$6*0.2*A189/30*0.5,0)+ROUND(C189*'113級距'!$P$7*0.2*A189/30*0.5,0)</f>
        <v>133</v>
      </c>
      <c r="T189" s="46">
        <f t="shared" si="39"/>
        <v>213</v>
      </c>
      <c r="U189" s="28">
        <f t="shared" si="40"/>
        <v>133</v>
      </c>
      <c r="V189" s="26">
        <f t="shared" si="41"/>
        <v>213</v>
      </c>
    </row>
    <row r="190" spans="1:22" ht="16.5">
      <c r="A190" s="16">
        <v>30</v>
      </c>
      <c r="B190" s="34"/>
      <c r="C190" s="46">
        <f>VLOOKUP(B190,'113級距'!A$10:C$37,3,TRUE)</f>
        <v>11100</v>
      </c>
      <c r="D190" s="46">
        <f>VLOOKUP(B190,'113級距'!$J$23:$L$47,3,TRUE)</f>
        <v>27470</v>
      </c>
      <c r="E190" s="46">
        <f>VLOOKUP(B190,'113級距'!D$3:F$64,3,TRUE)</f>
        <v>1500</v>
      </c>
      <c r="F190" s="47">
        <f>VLOOKUP(B190,'113級距'!G:I,3,TRUE)</f>
        <v>27470</v>
      </c>
      <c r="G190" s="2">
        <f>ROUND(C190*'113級距'!$P$6*0.7*A190/30,0)+ROUND(C190*'113級距'!$P$7*0.7*A190/30,0)</f>
        <v>933</v>
      </c>
      <c r="H190" s="149">
        <f>ROUND(F190*'113級距'!$P$9*0.6*'113級距'!$P$10,0)</f>
        <v>1329</v>
      </c>
      <c r="I190" s="28">
        <f>ROUND(E190*'113級距'!$P$2*A190/30,0)</f>
        <v>90</v>
      </c>
      <c r="J190" s="8">
        <f>ROUND(D190*'113級距'!$P$4*A190/30,0)</f>
        <v>30</v>
      </c>
      <c r="K190" s="2">
        <f>ROUND(C190*'113級距'!$P$6*0.2*A190/30,0)+ROUND(C190*'113級距'!$P$7*0.2*A190/30,0)</f>
        <v>266</v>
      </c>
      <c r="L190" s="26">
        <f>ROUND(F190*'113級距'!$P$9*0.3,0)</f>
        <v>426</v>
      </c>
      <c r="M190" s="12">
        <f>ROUND(C190*'113級距'!$P$6*0.7*A190/30,0)</f>
        <v>855</v>
      </c>
      <c r="N190" s="3">
        <f>ROUND(C190*'113級距'!$P$6*0.2*A190/30,0)</f>
        <v>244</v>
      </c>
      <c r="O190" s="46">
        <f>ROUND(C190*'113級距'!$P$6*0.2*A190/30*0.25,0)+ROUND(C190*'113級距'!$P$7*0.2*A190/30*0.25,0)</f>
        <v>67</v>
      </c>
      <c r="P190" s="46">
        <f t="shared" si="36"/>
        <v>107</v>
      </c>
      <c r="Q190" s="28">
        <f t="shared" si="37"/>
        <v>199</v>
      </c>
      <c r="R190" s="8">
        <f t="shared" si="38"/>
        <v>319</v>
      </c>
      <c r="S190" s="46">
        <f>ROUND(C190*'113級距'!$P$6*0.2*A190/30*0.5,0)+ROUND(C190*'113級距'!$P$7*0.2*A190/30*0.5,0)</f>
        <v>133</v>
      </c>
      <c r="T190" s="46">
        <f t="shared" si="39"/>
        <v>213</v>
      </c>
      <c r="U190" s="28">
        <f t="shared" si="40"/>
        <v>133</v>
      </c>
      <c r="V190" s="26">
        <f t="shared" si="41"/>
        <v>213</v>
      </c>
    </row>
    <row r="191" spans="1:22" ht="16.5">
      <c r="A191" s="16">
        <v>30</v>
      </c>
      <c r="B191" s="34"/>
      <c r="C191" s="46">
        <f>VLOOKUP(B191,'113級距'!A$10:C$37,3,TRUE)</f>
        <v>11100</v>
      </c>
      <c r="D191" s="46">
        <f>VLOOKUP(B191,'113級距'!$J$23:$L$47,3,TRUE)</f>
        <v>27470</v>
      </c>
      <c r="E191" s="46">
        <f>VLOOKUP(B191,'113級距'!D$3:F$64,3,TRUE)</f>
        <v>1500</v>
      </c>
      <c r="F191" s="47">
        <f>VLOOKUP(B191,'113級距'!G:I,3,TRUE)</f>
        <v>27470</v>
      </c>
      <c r="G191" s="2">
        <f>ROUND(C191*'113級距'!$P$6*0.7*A191/30,0)+ROUND(C191*'113級距'!$P$7*0.7*A191/30,0)</f>
        <v>933</v>
      </c>
      <c r="H191" s="149">
        <f>ROUND(F191*'113級距'!$P$9*0.6*'113級距'!$P$10,0)</f>
        <v>1329</v>
      </c>
      <c r="I191" s="28">
        <f>ROUND(E191*'113級距'!$P$2*A191/30,0)</f>
        <v>90</v>
      </c>
      <c r="J191" s="8">
        <f>ROUND(D191*'113級距'!$P$4*A191/30,0)</f>
        <v>30</v>
      </c>
      <c r="K191" s="2">
        <f>ROUND(C191*'113級距'!$P$6*0.2*A191/30,0)+ROUND(C191*'113級距'!$P$7*0.2*A191/30,0)</f>
        <v>266</v>
      </c>
      <c r="L191" s="26">
        <f>ROUND(F191*'113級距'!$P$9*0.3,0)</f>
        <v>426</v>
      </c>
      <c r="M191" s="12">
        <f>ROUND(C191*'113級距'!$P$6*0.7*A191/30,0)</f>
        <v>855</v>
      </c>
      <c r="N191" s="3">
        <f>ROUND(C191*'113級距'!$P$6*0.2*A191/30,0)</f>
        <v>244</v>
      </c>
      <c r="O191" s="46">
        <f>ROUND(C191*'113級距'!$P$6*0.2*A191/30*0.25,0)+ROUND(C191*'113級距'!$P$7*0.2*A191/30*0.25,0)</f>
        <v>67</v>
      </c>
      <c r="P191" s="46">
        <f t="shared" si="36"/>
        <v>107</v>
      </c>
      <c r="Q191" s="28">
        <f t="shared" si="37"/>
        <v>199</v>
      </c>
      <c r="R191" s="8">
        <f t="shared" si="38"/>
        <v>319</v>
      </c>
      <c r="S191" s="46">
        <f>ROUND(C191*'113級距'!$P$6*0.2*A191/30*0.5,0)+ROUND(C191*'113級距'!$P$7*0.2*A191/30*0.5,0)</f>
        <v>133</v>
      </c>
      <c r="T191" s="46">
        <f t="shared" si="39"/>
        <v>213</v>
      </c>
      <c r="U191" s="28">
        <f t="shared" si="40"/>
        <v>133</v>
      </c>
      <c r="V191" s="26">
        <f t="shared" si="41"/>
        <v>213</v>
      </c>
    </row>
    <row r="192" spans="1:22" ht="16.5">
      <c r="A192" s="16">
        <v>30</v>
      </c>
      <c r="B192" s="34"/>
      <c r="C192" s="46">
        <f>VLOOKUP(B192,'113級距'!A$10:C$37,3,TRUE)</f>
        <v>11100</v>
      </c>
      <c r="D192" s="46">
        <f>VLOOKUP(B192,'113級距'!$J$23:$L$47,3,TRUE)</f>
        <v>27470</v>
      </c>
      <c r="E192" s="46">
        <f>VLOOKUP(B192,'113級距'!D$3:F$64,3,TRUE)</f>
        <v>1500</v>
      </c>
      <c r="F192" s="47">
        <f>VLOOKUP(B192,'113級距'!G:I,3,TRUE)</f>
        <v>27470</v>
      </c>
      <c r="G192" s="2">
        <f>ROUND(C192*'113級距'!$P$6*0.7*A192/30,0)+ROUND(C192*'113級距'!$P$7*0.7*A192/30,0)</f>
        <v>933</v>
      </c>
      <c r="H192" s="149">
        <f>ROUND(F192*'113級距'!$P$9*0.6*'113級距'!$P$10,0)</f>
        <v>1329</v>
      </c>
      <c r="I192" s="28">
        <f>ROUND(E192*'113級距'!$P$2*A192/30,0)</f>
        <v>90</v>
      </c>
      <c r="J192" s="8">
        <f>ROUND(D192*'113級距'!$P$4*A192/30,0)</f>
        <v>30</v>
      </c>
      <c r="K192" s="2">
        <f>ROUND(C192*'113級距'!$P$6*0.2*A192/30,0)+ROUND(C192*'113級距'!$P$7*0.2*A192/30,0)</f>
        <v>266</v>
      </c>
      <c r="L192" s="26">
        <f>ROUND(F192*'113級距'!$P$9*0.3,0)</f>
        <v>426</v>
      </c>
      <c r="M192" s="12">
        <f>ROUND(C192*'113級距'!$P$6*0.7*A192/30,0)</f>
        <v>855</v>
      </c>
      <c r="N192" s="3">
        <f>ROUND(C192*'113級距'!$P$6*0.2*A192/30,0)</f>
        <v>244</v>
      </c>
      <c r="O192" s="46">
        <f>ROUND(C192*'113級距'!$P$6*0.2*A192/30*0.25,0)+ROUND(C192*'113級距'!$P$7*0.2*A192/30*0.25,0)</f>
        <v>67</v>
      </c>
      <c r="P192" s="46">
        <f t="shared" si="36"/>
        <v>107</v>
      </c>
      <c r="Q192" s="28">
        <f t="shared" si="37"/>
        <v>199</v>
      </c>
      <c r="R192" s="8">
        <f t="shared" si="38"/>
        <v>319</v>
      </c>
      <c r="S192" s="46">
        <f>ROUND(C192*'113級距'!$P$6*0.2*A192/30*0.5,0)+ROUND(C192*'113級距'!$P$7*0.2*A192/30*0.5,0)</f>
        <v>133</v>
      </c>
      <c r="T192" s="46">
        <f t="shared" si="39"/>
        <v>213</v>
      </c>
      <c r="U192" s="28">
        <f t="shared" si="40"/>
        <v>133</v>
      </c>
      <c r="V192" s="26">
        <f t="shared" si="41"/>
        <v>213</v>
      </c>
    </row>
    <row r="193" spans="1:22" ht="16.5">
      <c r="A193" s="16">
        <v>30</v>
      </c>
      <c r="B193" s="50"/>
      <c r="C193" s="46">
        <f>VLOOKUP(B193,'113級距'!A$10:C$37,3,TRUE)</f>
        <v>11100</v>
      </c>
      <c r="D193" s="46">
        <f>VLOOKUP(B193,'113級距'!$J$23:$L$47,3,TRUE)</f>
        <v>27470</v>
      </c>
      <c r="E193" s="46">
        <f>VLOOKUP(B193,'113級距'!D$3:F$64,3,TRUE)</f>
        <v>1500</v>
      </c>
      <c r="F193" s="47">
        <f>VLOOKUP(B193,'113級距'!G:I,3,TRUE)</f>
        <v>27470</v>
      </c>
      <c r="G193" s="2">
        <f>ROUND(C193*'113級距'!$P$6*0.7*A193/30,0)+ROUND(C193*'113級距'!$P$7*0.7*A193/30,0)</f>
        <v>933</v>
      </c>
      <c r="H193" s="149">
        <f>ROUND(F193*'113級距'!$P$9*0.6*'113級距'!$P$10,0)</f>
        <v>1329</v>
      </c>
      <c r="I193" s="28">
        <f>ROUND(E193*'113級距'!$P$2*A193/30,0)</f>
        <v>90</v>
      </c>
      <c r="J193" s="8">
        <f>ROUND(D193*'113級距'!$P$4*A193/30,0)</f>
        <v>30</v>
      </c>
      <c r="K193" s="2">
        <f>ROUND(C193*'113級距'!$P$6*0.2*A193/30,0)+ROUND(C193*'113級距'!$P$7*0.2*A193/30,0)</f>
        <v>266</v>
      </c>
      <c r="L193" s="26">
        <f>ROUND(F193*'113級距'!$P$9*0.3,0)</f>
        <v>426</v>
      </c>
      <c r="M193" s="12">
        <f>ROUND(C193*'113級距'!$P$6*0.7*A193/30,0)</f>
        <v>855</v>
      </c>
      <c r="N193" s="3">
        <f>ROUND(C193*'113級距'!$P$6*0.2*A193/30,0)</f>
        <v>244</v>
      </c>
      <c r="O193" s="46">
        <f>ROUND(C193*'113級距'!$P$6*0.2*A193/30*0.25,0)+ROUND(C193*'113級距'!$P$7*0.2*A193/30*0.25,0)</f>
        <v>67</v>
      </c>
      <c r="P193" s="46">
        <f t="shared" si="36"/>
        <v>107</v>
      </c>
      <c r="Q193" s="28">
        <f t="shared" si="37"/>
        <v>199</v>
      </c>
      <c r="R193" s="8">
        <f t="shared" si="38"/>
        <v>319</v>
      </c>
      <c r="S193" s="46">
        <f>ROUND(C193*'113級距'!$P$6*0.2*A193/30*0.5,0)+ROUND(C193*'113級距'!$P$7*0.2*A193/30*0.5,0)</f>
        <v>133</v>
      </c>
      <c r="T193" s="46">
        <f t="shared" si="39"/>
        <v>213</v>
      </c>
      <c r="U193" s="28">
        <f t="shared" si="40"/>
        <v>133</v>
      </c>
      <c r="V193" s="26">
        <f t="shared" si="41"/>
        <v>213</v>
      </c>
    </row>
    <row r="194" spans="1:22" ht="16.5">
      <c r="A194" s="16">
        <v>30</v>
      </c>
      <c r="B194" s="50"/>
      <c r="C194" s="46">
        <f>VLOOKUP(B194,'113級距'!A$10:C$37,3,TRUE)</f>
        <v>11100</v>
      </c>
      <c r="D194" s="46">
        <f>VLOOKUP(B194,'113級距'!$J$23:$L$47,3,TRUE)</f>
        <v>27470</v>
      </c>
      <c r="E194" s="46">
        <f>VLOOKUP(B194,'113級距'!D$3:F$64,3,TRUE)</f>
        <v>1500</v>
      </c>
      <c r="F194" s="47">
        <f>VLOOKUP(B194,'113級距'!G:I,3,TRUE)</f>
        <v>27470</v>
      </c>
      <c r="G194" s="2">
        <f>ROUND(C194*'113級距'!$P$6*0.7*A194/30,0)+ROUND(C194*'113級距'!$P$7*0.7*A194/30,0)</f>
        <v>933</v>
      </c>
      <c r="H194" s="149">
        <f>ROUND(F194*'113級距'!$P$9*0.6*'113級距'!$P$10,0)</f>
        <v>1329</v>
      </c>
      <c r="I194" s="28">
        <f>ROUND(E194*'113級距'!$P$2*A194/30,0)</f>
        <v>90</v>
      </c>
      <c r="J194" s="8">
        <f>ROUND(D194*'113級距'!$P$4*A194/30,0)</f>
        <v>30</v>
      </c>
      <c r="K194" s="2">
        <f>ROUND(C194*'113級距'!$P$6*0.2*A194/30,0)+ROUND(C194*'113級距'!$P$7*0.2*A194/30,0)</f>
        <v>266</v>
      </c>
      <c r="L194" s="26">
        <f>ROUND(F194*'113級距'!$P$9*0.3,0)</f>
        <v>426</v>
      </c>
      <c r="M194" s="12">
        <f>ROUND(C194*'113級距'!$P$6*0.7*A194/30,0)</f>
        <v>855</v>
      </c>
      <c r="N194" s="3">
        <f>ROUND(C194*'113級距'!$P$6*0.2*A194/30,0)</f>
        <v>244</v>
      </c>
      <c r="O194" s="46">
        <f>ROUND(C194*'113級距'!$P$6*0.2*A194/30*0.25,0)+ROUND(C194*'113級距'!$P$7*0.2*A194/30*0.25,0)</f>
        <v>67</v>
      </c>
      <c r="P194" s="46">
        <f t="shared" si="36"/>
        <v>107</v>
      </c>
      <c r="Q194" s="28">
        <f t="shared" si="37"/>
        <v>199</v>
      </c>
      <c r="R194" s="8">
        <f t="shared" si="38"/>
        <v>319</v>
      </c>
      <c r="S194" s="46">
        <f>ROUND(C194*'113級距'!$P$6*0.2*A194/30*0.5,0)+ROUND(C194*'113級距'!$P$7*0.2*A194/30*0.5,0)</f>
        <v>133</v>
      </c>
      <c r="T194" s="46">
        <f t="shared" si="39"/>
        <v>213</v>
      </c>
      <c r="U194" s="28">
        <f t="shared" si="40"/>
        <v>133</v>
      </c>
      <c r="V194" s="26">
        <f t="shared" si="41"/>
        <v>213</v>
      </c>
    </row>
    <row r="195" spans="1:22" ht="16.5">
      <c r="A195" s="16">
        <v>30</v>
      </c>
      <c r="B195" s="50"/>
      <c r="C195" s="46">
        <f>VLOOKUP(B195,'113級距'!A$10:C$37,3,TRUE)</f>
        <v>11100</v>
      </c>
      <c r="D195" s="46">
        <f>VLOOKUP(B195,'113級距'!$J$23:$L$47,3,TRUE)</f>
        <v>27470</v>
      </c>
      <c r="E195" s="46">
        <f>VLOOKUP(B195,'113級距'!D$3:F$64,3,TRUE)</f>
        <v>1500</v>
      </c>
      <c r="F195" s="47">
        <f>VLOOKUP(B195,'113級距'!G:I,3,TRUE)</f>
        <v>27470</v>
      </c>
      <c r="G195" s="2">
        <f>ROUND(C195*'113級距'!$P$6*0.7*A195/30,0)+ROUND(C195*'113級距'!$P$7*0.7*A195/30,0)</f>
        <v>933</v>
      </c>
      <c r="H195" s="149">
        <f>ROUND(F195*'113級距'!$P$9*0.6*'113級距'!$P$10,0)</f>
        <v>1329</v>
      </c>
      <c r="I195" s="28">
        <f>ROUND(E195*'113級距'!$P$2*A195/30,0)</f>
        <v>90</v>
      </c>
      <c r="J195" s="8">
        <f>ROUND(D195*'113級距'!$P$4*A195/30,0)</f>
        <v>30</v>
      </c>
      <c r="K195" s="2">
        <f>ROUND(C195*'113級距'!$P$6*0.2*A195/30,0)+ROUND(C195*'113級距'!$P$7*0.2*A195/30,0)</f>
        <v>266</v>
      </c>
      <c r="L195" s="26">
        <f>ROUND(F195*'113級距'!$P$9*0.3,0)</f>
        <v>426</v>
      </c>
      <c r="M195" s="12">
        <f>ROUND(C195*'113級距'!$P$6*0.7*A195/30,0)</f>
        <v>855</v>
      </c>
      <c r="N195" s="3">
        <f>ROUND(C195*'113級距'!$P$6*0.2*A195/30,0)</f>
        <v>244</v>
      </c>
      <c r="O195" s="46">
        <f>ROUND(C195*'113級距'!$P$6*0.2*A195/30*0.25,0)+ROUND(C195*'113級距'!$P$7*0.2*A195/30*0.25,0)</f>
        <v>67</v>
      </c>
      <c r="P195" s="46">
        <f t="shared" si="36"/>
        <v>107</v>
      </c>
      <c r="Q195" s="28">
        <f t="shared" si="37"/>
        <v>199</v>
      </c>
      <c r="R195" s="8">
        <f t="shared" si="38"/>
        <v>319</v>
      </c>
      <c r="S195" s="46">
        <f>ROUND(C195*'113級距'!$P$6*0.2*A195/30*0.5,0)+ROUND(C195*'113級距'!$P$7*0.2*A195/30*0.5,0)</f>
        <v>133</v>
      </c>
      <c r="T195" s="46">
        <f t="shared" si="39"/>
        <v>213</v>
      </c>
      <c r="U195" s="28">
        <f t="shared" si="40"/>
        <v>133</v>
      </c>
      <c r="V195" s="26">
        <f t="shared" si="41"/>
        <v>213</v>
      </c>
    </row>
    <row r="196" spans="1:22" ht="16.5">
      <c r="A196" s="16">
        <v>30</v>
      </c>
      <c r="B196" s="50"/>
      <c r="C196" s="46">
        <f>VLOOKUP(B196,'113級距'!A$10:C$37,3,TRUE)</f>
        <v>11100</v>
      </c>
      <c r="D196" s="46">
        <f>VLOOKUP(B196,'113級距'!$J$23:$L$47,3,TRUE)</f>
        <v>27470</v>
      </c>
      <c r="E196" s="46">
        <f>VLOOKUP(B196,'113級距'!D$3:F$64,3,TRUE)</f>
        <v>1500</v>
      </c>
      <c r="F196" s="47">
        <f>VLOOKUP(B196,'113級距'!G:I,3,TRUE)</f>
        <v>27470</v>
      </c>
      <c r="G196" s="2">
        <f>ROUND(C196*'113級距'!$P$6*0.7*A196/30,0)+ROUND(C196*'113級距'!$P$7*0.7*A196/30,0)</f>
        <v>933</v>
      </c>
      <c r="H196" s="149">
        <f>ROUND(F196*'113級距'!$P$9*0.6*'113級距'!$P$10,0)</f>
        <v>1329</v>
      </c>
      <c r="I196" s="28">
        <f>ROUND(E196*'113級距'!$P$2*A196/30,0)</f>
        <v>90</v>
      </c>
      <c r="J196" s="8">
        <f>ROUND(D196*'113級距'!$P$4*A196/30,0)</f>
        <v>30</v>
      </c>
      <c r="K196" s="2">
        <f>ROUND(C196*'113級距'!$P$6*0.2*A196/30,0)+ROUND(C196*'113級距'!$P$7*0.2*A196/30,0)</f>
        <v>266</v>
      </c>
      <c r="L196" s="26">
        <f>ROUND(F196*'113級距'!$P$9*0.3,0)</f>
        <v>426</v>
      </c>
      <c r="M196" s="12">
        <f>ROUND(C196*'113級距'!$P$6*0.7*A196/30,0)</f>
        <v>855</v>
      </c>
      <c r="N196" s="3">
        <f>ROUND(C196*'113級距'!$P$6*0.2*A196/30,0)</f>
        <v>244</v>
      </c>
      <c r="O196" s="46">
        <f>ROUND(C196*'113級距'!$P$6*0.2*A196/30*0.25,0)+ROUND(C196*'113級距'!$P$7*0.2*A196/30*0.25,0)</f>
        <v>67</v>
      </c>
      <c r="P196" s="46">
        <f t="shared" si="36"/>
        <v>107</v>
      </c>
      <c r="Q196" s="28">
        <f t="shared" si="37"/>
        <v>199</v>
      </c>
      <c r="R196" s="8">
        <f t="shared" si="38"/>
        <v>319</v>
      </c>
      <c r="S196" s="46">
        <f>ROUND(C196*'113級距'!$P$6*0.2*A196/30*0.5,0)+ROUND(C196*'113級距'!$P$7*0.2*A196/30*0.5,0)</f>
        <v>133</v>
      </c>
      <c r="T196" s="46">
        <f t="shared" si="39"/>
        <v>213</v>
      </c>
      <c r="U196" s="28">
        <f t="shared" si="40"/>
        <v>133</v>
      </c>
      <c r="V196" s="26">
        <f t="shared" si="41"/>
        <v>213</v>
      </c>
    </row>
    <row r="197" spans="1:22" ht="16.5">
      <c r="A197" s="16">
        <v>30</v>
      </c>
      <c r="B197" s="50"/>
      <c r="C197" s="46">
        <f>VLOOKUP(B197,'113級距'!A$10:C$37,3,TRUE)</f>
        <v>11100</v>
      </c>
      <c r="D197" s="46">
        <f>VLOOKUP(B197,'113級距'!$J$23:$L$47,3,TRUE)</f>
        <v>27470</v>
      </c>
      <c r="E197" s="46">
        <f>VLOOKUP(B197,'113級距'!D$3:F$64,3,TRUE)</f>
        <v>1500</v>
      </c>
      <c r="F197" s="47">
        <f>VLOOKUP(B197,'113級距'!G:I,3,TRUE)</f>
        <v>27470</v>
      </c>
      <c r="G197" s="2">
        <f>ROUND(C197*'113級距'!$P$6*0.7*A197/30,0)+ROUND(C197*'113級距'!$P$7*0.7*A197/30,0)</f>
        <v>933</v>
      </c>
      <c r="H197" s="149">
        <f>ROUND(F197*'113級距'!$P$9*0.6*'113級距'!$P$10,0)</f>
        <v>1329</v>
      </c>
      <c r="I197" s="28">
        <f>ROUND(E197*'113級距'!$P$2*A197/30,0)</f>
        <v>90</v>
      </c>
      <c r="J197" s="8">
        <f>ROUND(D197*'113級距'!$P$4*A197/30,0)</f>
        <v>30</v>
      </c>
      <c r="K197" s="2">
        <f>ROUND(C197*'113級距'!$P$6*0.2*A197/30,0)+ROUND(C197*'113級距'!$P$7*0.2*A197/30,0)</f>
        <v>266</v>
      </c>
      <c r="L197" s="26">
        <f>ROUND(F197*'113級距'!$P$9*0.3,0)</f>
        <v>426</v>
      </c>
      <c r="M197" s="12">
        <f>ROUND(C197*'113級距'!$P$6*0.7*A197/30,0)</f>
        <v>855</v>
      </c>
      <c r="N197" s="3">
        <f>ROUND(C197*'113級距'!$P$6*0.2*A197/30,0)</f>
        <v>244</v>
      </c>
      <c r="O197" s="46">
        <f>ROUND(C197*'113級距'!$P$6*0.2*A197/30*0.25,0)+ROUND(C197*'113級距'!$P$7*0.2*A197/30*0.25,0)</f>
        <v>67</v>
      </c>
      <c r="P197" s="46">
        <f t="shared" si="36"/>
        <v>107</v>
      </c>
      <c r="Q197" s="28">
        <f t="shared" si="37"/>
        <v>199</v>
      </c>
      <c r="R197" s="8">
        <f t="shared" si="38"/>
        <v>319</v>
      </c>
      <c r="S197" s="46">
        <f>ROUND(C197*'113級距'!$P$6*0.2*A197/30*0.5,0)+ROUND(C197*'113級距'!$P$7*0.2*A197/30*0.5,0)</f>
        <v>133</v>
      </c>
      <c r="T197" s="46">
        <f t="shared" si="39"/>
        <v>213</v>
      </c>
      <c r="U197" s="28">
        <f t="shared" si="40"/>
        <v>133</v>
      </c>
      <c r="V197" s="26">
        <f t="shared" si="41"/>
        <v>213</v>
      </c>
    </row>
    <row r="198" spans="1:22" ht="16.5">
      <c r="A198" s="16">
        <v>30</v>
      </c>
      <c r="B198" s="50"/>
      <c r="C198" s="46">
        <f>VLOOKUP(B198,'113級距'!A$10:C$37,3,TRUE)</f>
        <v>11100</v>
      </c>
      <c r="D198" s="46">
        <f>VLOOKUP(B198,'113級距'!$J$23:$L$47,3,TRUE)</f>
        <v>27470</v>
      </c>
      <c r="E198" s="46">
        <f>VLOOKUP(B198,'113級距'!D$3:F$64,3,TRUE)</f>
        <v>1500</v>
      </c>
      <c r="F198" s="47">
        <f>VLOOKUP(B198,'113級距'!G:I,3,TRUE)</f>
        <v>27470</v>
      </c>
      <c r="G198" s="2">
        <f>ROUND(C198*'113級距'!$P$6*0.7*A198/30,0)+ROUND(C198*'113級距'!$P$7*0.7*A198/30,0)</f>
        <v>933</v>
      </c>
      <c r="H198" s="149">
        <f>ROUND(F198*'113級距'!$P$9*0.6*'113級距'!$P$10,0)</f>
        <v>1329</v>
      </c>
      <c r="I198" s="28">
        <f>ROUND(E198*'113級距'!$P$2*A198/30,0)</f>
        <v>90</v>
      </c>
      <c r="J198" s="8">
        <f>ROUND(D198*'113級距'!$P$4*A198/30,0)</f>
        <v>30</v>
      </c>
      <c r="K198" s="2">
        <f>ROUND(C198*'113級距'!$P$6*0.2*A198/30,0)+ROUND(C198*'113級距'!$P$7*0.2*A198/30,0)</f>
        <v>266</v>
      </c>
      <c r="L198" s="26">
        <f>ROUND(F198*'113級距'!$P$9*0.3,0)</f>
        <v>426</v>
      </c>
      <c r="M198" s="12">
        <f>ROUND(C198*'113級距'!$P$6*0.7*A198/30,0)</f>
        <v>855</v>
      </c>
      <c r="N198" s="3">
        <f>ROUND(C198*'113級距'!$P$6*0.2*A198/30,0)</f>
        <v>244</v>
      </c>
      <c r="O198" s="46">
        <f>ROUND(C198*'113級距'!$P$6*0.2*A198/30*0.25,0)+ROUND(C198*'113級距'!$P$7*0.2*A198/30*0.25,0)</f>
        <v>67</v>
      </c>
      <c r="P198" s="46">
        <f t="shared" si="36"/>
        <v>107</v>
      </c>
      <c r="Q198" s="28">
        <f t="shared" si="37"/>
        <v>199</v>
      </c>
      <c r="R198" s="8">
        <f t="shared" si="38"/>
        <v>319</v>
      </c>
      <c r="S198" s="46">
        <f>ROUND(C198*'113級距'!$P$6*0.2*A198/30*0.5,0)+ROUND(C198*'113級距'!$P$7*0.2*A198/30*0.5,0)</f>
        <v>133</v>
      </c>
      <c r="T198" s="46">
        <f t="shared" si="39"/>
        <v>213</v>
      </c>
      <c r="U198" s="28">
        <f t="shared" si="40"/>
        <v>133</v>
      </c>
      <c r="V198" s="26">
        <f t="shared" si="41"/>
        <v>213</v>
      </c>
    </row>
    <row r="199" spans="1:22" ht="16.5">
      <c r="A199" s="16">
        <v>30</v>
      </c>
      <c r="B199" s="50"/>
      <c r="C199" s="46">
        <f>VLOOKUP(B199,'113級距'!A$10:C$37,3,TRUE)</f>
        <v>11100</v>
      </c>
      <c r="D199" s="46">
        <f>VLOOKUP(B199,'113級距'!$J$23:$L$47,3,TRUE)</f>
        <v>27470</v>
      </c>
      <c r="E199" s="46">
        <f>VLOOKUP(B199,'113級距'!D$3:F$64,3,TRUE)</f>
        <v>1500</v>
      </c>
      <c r="F199" s="47">
        <f>VLOOKUP(B199,'113級距'!G:I,3,TRUE)</f>
        <v>27470</v>
      </c>
      <c r="G199" s="2">
        <f>ROUND(C199*'113級距'!$P$6*0.7*A199/30,0)+ROUND(C199*'113級距'!$P$7*0.7*A199/30,0)</f>
        <v>933</v>
      </c>
      <c r="H199" s="149">
        <f>ROUND(F199*'113級距'!$P$9*0.6*'113級距'!$P$10,0)</f>
        <v>1329</v>
      </c>
      <c r="I199" s="28">
        <f>ROUND(E199*'113級距'!$P$2*A199/30,0)</f>
        <v>90</v>
      </c>
      <c r="J199" s="8">
        <f>ROUND(D199*'113級距'!$P$4*A199/30,0)</f>
        <v>30</v>
      </c>
      <c r="K199" s="2">
        <f>ROUND(C199*'113級距'!$P$6*0.2*A199/30,0)+ROUND(C199*'113級距'!$P$7*0.2*A199/30,0)</f>
        <v>266</v>
      </c>
      <c r="L199" s="26">
        <f>ROUND(F199*'113級距'!$P$9*0.3,0)</f>
        <v>426</v>
      </c>
      <c r="M199" s="12">
        <f>ROUND(C199*'113級距'!$P$6*0.7*A199/30,0)</f>
        <v>855</v>
      </c>
      <c r="N199" s="3">
        <f>ROUND(C199*'113級距'!$P$6*0.2*A199/30,0)</f>
        <v>244</v>
      </c>
      <c r="O199" s="46">
        <f>ROUND(C199*'113級距'!$P$6*0.2*A199/30*0.25,0)+ROUND(C199*'113級距'!$P$7*0.2*A199/30*0.25,0)</f>
        <v>67</v>
      </c>
      <c r="P199" s="46">
        <f t="shared" si="36"/>
        <v>107</v>
      </c>
      <c r="Q199" s="28">
        <f t="shared" si="37"/>
        <v>199</v>
      </c>
      <c r="R199" s="8">
        <f t="shared" si="38"/>
        <v>319</v>
      </c>
      <c r="S199" s="46">
        <f>ROUND(C199*'113級距'!$P$6*0.2*A199/30*0.5,0)+ROUND(C199*'113級距'!$P$7*0.2*A199/30*0.5,0)</f>
        <v>133</v>
      </c>
      <c r="T199" s="46">
        <f t="shared" si="39"/>
        <v>213</v>
      </c>
      <c r="U199" s="28">
        <f t="shared" si="40"/>
        <v>133</v>
      </c>
      <c r="V199" s="26">
        <f t="shared" si="41"/>
        <v>213</v>
      </c>
    </row>
    <row r="200" spans="1:22" ht="16.5">
      <c r="A200" s="16">
        <v>30</v>
      </c>
      <c r="B200" s="50"/>
      <c r="C200" s="46">
        <f>VLOOKUP(B200,'113級距'!A$10:C$37,3,TRUE)</f>
        <v>11100</v>
      </c>
      <c r="D200" s="46">
        <f>VLOOKUP(B200,'113級距'!$J$23:$L$47,3,TRUE)</f>
        <v>27470</v>
      </c>
      <c r="E200" s="46">
        <f>VLOOKUP(B200,'113級距'!D$3:F$64,3,TRUE)</f>
        <v>1500</v>
      </c>
      <c r="F200" s="47">
        <f>VLOOKUP(B200,'113級距'!G:I,3,TRUE)</f>
        <v>27470</v>
      </c>
      <c r="G200" s="2">
        <f>ROUND(C200*'113級距'!$P$6*0.7*A200/30,0)+ROUND(C200*'113級距'!$P$7*0.7*A200/30,0)</f>
        <v>933</v>
      </c>
      <c r="H200" s="149">
        <f>ROUND(F200*'113級距'!$P$9*0.6*'113級距'!$P$10,0)</f>
        <v>1329</v>
      </c>
      <c r="I200" s="28">
        <f>ROUND(E200*'113級距'!$P$2*A200/30,0)</f>
        <v>90</v>
      </c>
      <c r="J200" s="8">
        <f>ROUND(D200*'113級距'!$P$4*A200/30,0)</f>
        <v>30</v>
      </c>
      <c r="K200" s="2">
        <f>ROUND(C200*'113級距'!$P$6*0.2*A200/30,0)+ROUND(C200*'113級距'!$P$7*0.2*A200/30,0)</f>
        <v>266</v>
      </c>
      <c r="L200" s="26">
        <f>ROUND(F200*'113級距'!$P$9*0.3,0)</f>
        <v>426</v>
      </c>
      <c r="M200" s="12">
        <f>ROUND(C200*'113級距'!$P$6*0.7*A200/30,0)</f>
        <v>855</v>
      </c>
      <c r="N200" s="3">
        <f>ROUND(C200*'113級距'!$P$6*0.2*A200/30,0)</f>
        <v>244</v>
      </c>
      <c r="O200" s="46">
        <f>ROUND(C200*'113級距'!$P$6*0.2*A200/30*0.25,0)+ROUND(C200*'113級距'!$P$7*0.2*A200/30*0.25,0)</f>
        <v>67</v>
      </c>
      <c r="P200" s="46">
        <f t="shared" si="36"/>
        <v>107</v>
      </c>
      <c r="Q200" s="28">
        <f t="shared" si="37"/>
        <v>199</v>
      </c>
      <c r="R200" s="8">
        <f t="shared" si="38"/>
        <v>319</v>
      </c>
      <c r="S200" s="46">
        <f>ROUND(C200*'113級距'!$P$6*0.2*A200/30*0.5,0)+ROUND(C200*'113級距'!$P$7*0.2*A200/30*0.5,0)</f>
        <v>133</v>
      </c>
      <c r="T200" s="46">
        <f t="shared" si="39"/>
        <v>213</v>
      </c>
      <c r="U200" s="28">
        <f t="shared" si="40"/>
        <v>133</v>
      </c>
      <c r="V200" s="26">
        <f t="shared" si="41"/>
        <v>213</v>
      </c>
    </row>
    <row r="201" spans="1:22" ht="16.5">
      <c r="A201" s="16">
        <v>30</v>
      </c>
      <c r="B201" s="50"/>
      <c r="C201" s="46">
        <f>VLOOKUP(B201,'113級距'!A$10:C$37,3,TRUE)</f>
        <v>11100</v>
      </c>
      <c r="D201" s="46">
        <f>VLOOKUP(B201,'113級距'!$J$23:$L$47,3,TRUE)</f>
        <v>27470</v>
      </c>
      <c r="E201" s="46">
        <f>VLOOKUP(B201,'113級距'!D$3:F$64,3,TRUE)</f>
        <v>1500</v>
      </c>
      <c r="F201" s="47">
        <f>VLOOKUP(B201,'113級距'!G:I,3,TRUE)</f>
        <v>27470</v>
      </c>
      <c r="G201" s="2">
        <f>ROUND(C201*'113級距'!$P$6*0.7*A201/30,0)+ROUND(C201*'113級距'!$P$7*0.7*A201/30,0)</f>
        <v>933</v>
      </c>
      <c r="H201" s="149">
        <f>ROUND(F201*'113級距'!$P$9*0.6*'113級距'!$P$10,0)</f>
        <v>1329</v>
      </c>
      <c r="I201" s="28">
        <f>ROUND(E201*'113級距'!$P$2*A201/30,0)</f>
        <v>90</v>
      </c>
      <c r="J201" s="8">
        <f>ROUND(D201*'113級距'!$P$4*A201/30,0)</f>
        <v>30</v>
      </c>
      <c r="K201" s="2">
        <f>ROUND(C201*'113級距'!$P$6*0.2*A201/30,0)+ROUND(C201*'113級距'!$P$7*0.2*A201/30,0)</f>
        <v>266</v>
      </c>
      <c r="L201" s="26">
        <f>ROUND(F201*'113級距'!$P$9*0.3,0)</f>
        <v>426</v>
      </c>
      <c r="M201" s="12">
        <f>ROUND(C201*'113級距'!$P$6*0.7*A201/30,0)</f>
        <v>855</v>
      </c>
      <c r="N201" s="3">
        <f>ROUND(C201*'113級距'!$P$6*0.2*A201/30,0)</f>
        <v>244</v>
      </c>
      <c r="O201" s="46">
        <f>ROUND(C201*'113級距'!$P$6*0.2*A201/30*0.25,0)+ROUND(C201*'113級距'!$P$7*0.2*A201/30*0.25,0)</f>
        <v>67</v>
      </c>
      <c r="P201" s="46">
        <f t="shared" si="36"/>
        <v>107</v>
      </c>
      <c r="Q201" s="28">
        <f t="shared" si="37"/>
        <v>199</v>
      </c>
      <c r="R201" s="8">
        <f t="shared" si="38"/>
        <v>319</v>
      </c>
      <c r="S201" s="46">
        <f>ROUND(C201*'113級距'!$P$6*0.2*A201/30*0.5,0)+ROUND(C201*'113級距'!$P$7*0.2*A201/30*0.5,0)</f>
        <v>133</v>
      </c>
      <c r="T201" s="46">
        <f t="shared" si="39"/>
        <v>213</v>
      </c>
      <c r="U201" s="28">
        <f t="shared" si="40"/>
        <v>133</v>
      </c>
      <c r="V201" s="26">
        <f t="shared" si="41"/>
        <v>213</v>
      </c>
    </row>
    <row r="202" spans="1:22" ht="16.5">
      <c r="A202" s="16">
        <v>30</v>
      </c>
      <c r="B202" s="50"/>
      <c r="C202" s="46">
        <f>VLOOKUP(B202,'113級距'!A$10:C$37,3,TRUE)</f>
        <v>11100</v>
      </c>
      <c r="D202" s="46">
        <f>VLOOKUP(B202,'113級距'!$J$23:$L$47,3,TRUE)</f>
        <v>27470</v>
      </c>
      <c r="E202" s="46">
        <f>VLOOKUP(B202,'113級距'!D$3:F$64,3,TRUE)</f>
        <v>1500</v>
      </c>
      <c r="F202" s="47">
        <f>VLOOKUP(B202,'113級距'!G:I,3,TRUE)</f>
        <v>27470</v>
      </c>
      <c r="G202" s="2">
        <f>ROUND(C202*'113級距'!$P$6*0.7*A202/30,0)+ROUND(C202*'113級距'!$P$7*0.7*A202/30,0)</f>
        <v>933</v>
      </c>
      <c r="H202" s="149">
        <f>ROUND(F202*'113級距'!$P$9*0.6*'113級距'!$P$10,0)</f>
        <v>1329</v>
      </c>
      <c r="I202" s="28">
        <f>ROUND(E202*'113級距'!$P$2*A202/30,0)</f>
        <v>90</v>
      </c>
      <c r="J202" s="8">
        <f>ROUND(D202*'113級距'!$P$4*A202/30,0)</f>
        <v>30</v>
      </c>
      <c r="K202" s="2">
        <f>ROUND(C202*'113級距'!$P$6*0.2*A202/30,0)+ROUND(C202*'113級距'!$P$7*0.2*A202/30,0)</f>
        <v>266</v>
      </c>
      <c r="L202" s="26">
        <f>ROUND(F202*'113級距'!$P$9*0.3,0)</f>
        <v>426</v>
      </c>
      <c r="M202" s="12">
        <f>ROUND(C202*'113級距'!$P$6*0.7*A202/30,0)</f>
        <v>855</v>
      </c>
      <c r="N202" s="3">
        <f>ROUND(C202*'113級距'!$P$6*0.2*A202/30,0)</f>
        <v>244</v>
      </c>
      <c r="O202" s="46">
        <f>ROUND(C202*'113級距'!$P$6*0.2*A202/30*0.25,0)+ROUND(C202*'113級距'!$P$7*0.2*A202/30*0.25,0)</f>
        <v>67</v>
      </c>
      <c r="P202" s="46">
        <f t="shared" si="36"/>
        <v>107</v>
      </c>
      <c r="Q202" s="28">
        <f t="shared" si="37"/>
        <v>199</v>
      </c>
      <c r="R202" s="8">
        <f t="shared" si="38"/>
        <v>319</v>
      </c>
      <c r="S202" s="46">
        <f>ROUND(C202*'113級距'!$P$6*0.2*A202/30*0.5,0)+ROUND(C202*'113級距'!$P$7*0.2*A202/30*0.5,0)</f>
        <v>133</v>
      </c>
      <c r="T202" s="46">
        <f t="shared" si="39"/>
        <v>213</v>
      </c>
      <c r="U202" s="28">
        <f t="shared" si="40"/>
        <v>133</v>
      </c>
      <c r="V202" s="26">
        <f t="shared" si="41"/>
        <v>213</v>
      </c>
    </row>
    <row r="203" spans="1:22" ht="16.5">
      <c r="A203" s="16">
        <v>30</v>
      </c>
      <c r="B203" s="50"/>
      <c r="C203" s="46">
        <f>VLOOKUP(B203,'113級距'!A$10:C$37,3,TRUE)</f>
        <v>11100</v>
      </c>
      <c r="D203" s="46">
        <f>VLOOKUP(B203,'113級距'!$J$23:$L$47,3,TRUE)</f>
        <v>27470</v>
      </c>
      <c r="E203" s="46">
        <f>VLOOKUP(B203,'113級距'!D$3:F$64,3,TRUE)</f>
        <v>1500</v>
      </c>
      <c r="F203" s="47">
        <f>VLOOKUP(B203,'113級距'!G:I,3,TRUE)</f>
        <v>27470</v>
      </c>
      <c r="G203" s="2">
        <f>ROUND(C203*'113級距'!$P$6*0.7*A203/30,0)+ROUND(C203*'113級距'!$P$7*0.7*A203/30,0)</f>
        <v>933</v>
      </c>
      <c r="H203" s="149">
        <f>ROUND(F203*'113級距'!$P$9*0.6*'113級距'!$P$10,0)</f>
        <v>1329</v>
      </c>
      <c r="I203" s="28">
        <f>ROUND(E203*'113級距'!$P$2*A203/30,0)</f>
        <v>90</v>
      </c>
      <c r="J203" s="8">
        <f>ROUND(D203*'113級距'!$P$4*A203/30,0)</f>
        <v>30</v>
      </c>
      <c r="K203" s="2">
        <f>ROUND(C203*'113級距'!$P$6*0.2*A203/30,0)+ROUND(C203*'113級距'!$P$7*0.2*A203/30,0)</f>
        <v>266</v>
      </c>
      <c r="L203" s="26">
        <f>ROUND(F203*'113級距'!$P$9*0.3,0)</f>
        <v>426</v>
      </c>
      <c r="M203" s="12">
        <f>ROUND(C203*'113級距'!$P$6*0.7*A203/30,0)</f>
        <v>855</v>
      </c>
      <c r="N203" s="3">
        <f>ROUND(C203*'113級距'!$P$6*0.2*A203/30,0)</f>
        <v>244</v>
      </c>
      <c r="O203" s="46">
        <f>ROUND(C203*'113級距'!$P$6*0.2*A203/30*0.25,0)+ROUND(C203*'113級距'!$P$7*0.2*A203/30*0.25,0)</f>
        <v>67</v>
      </c>
      <c r="P203" s="46">
        <f t="shared" si="36"/>
        <v>107</v>
      </c>
      <c r="Q203" s="28">
        <f t="shared" si="37"/>
        <v>199</v>
      </c>
      <c r="R203" s="8">
        <f t="shared" si="38"/>
        <v>319</v>
      </c>
      <c r="S203" s="46">
        <f>ROUND(C203*'113級距'!$P$6*0.2*A203/30*0.5,0)+ROUND(C203*'113級距'!$P$7*0.2*A203/30*0.5,0)</f>
        <v>133</v>
      </c>
      <c r="T203" s="46">
        <f t="shared" si="39"/>
        <v>213</v>
      </c>
      <c r="U203" s="28">
        <f t="shared" si="40"/>
        <v>133</v>
      </c>
      <c r="V203" s="26">
        <f t="shared" si="41"/>
        <v>213</v>
      </c>
    </row>
    <row r="204" spans="1:22" ht="16.5">
      <c r="A204" s="16">
        <v>30</v>
      </c>
      <c r="B204" s="50"/>
      <c r="C204" s="46">
        <f>VLOOKUP(B204,'113級距'!A$10:C$37,3,TRUE)</f>
        <v>11100</v>
      </c>
      <c r="D204" s="46">
        <f>VLOOKUP(B204,'113級距'!$J$23:$L$47,3,TRUE)</f>
        <v>27470</v>
      </c>
      <c r="E204" s="46">
        <f>VLOOKUP(B204,'113級距'!D$3:F$64,3,TRUE)</f>
        <v>1500</v>
      </c>
      <c r="F204" s="47">
        <f>VLOOKUP(B204,'113級距'!G:I,3,TRUE)</f>
        <v>27470</v>
      </c>
      <c r="G204" s="2">
        <f>ROUND(C204*'113級距'!$P$6*0.7*A204/30,0)+ROUND(C204*'113級距'!$P$7*0.7*A204/30,0)</f>
        <v>933</v>
      </c>
      <c r="H204" s="149">
        <f>ROUND(F204*'113級距'!$P$9*0.6*'113級距'!$P$10,0)</f>
        <v>1329</v>
      </c>
      <c r="I204" s="28">
        <f>ROUND(E204*'113級距'!$P$2*A204/30,0)</f>
        <v>90</v>
      </c>
      <c r="J204" s="8">
        <f>ROUND(D204*'113級距'!$P$4*A204/30,0)</f>
        <v>30</v>
      </c>
      <c r="K204" s="2">
        <f>ROUND(C204*'113級距'!$P$6*0.2*A204/30,0)+ROUND(C204*'113級距'!$P$7*0.2*A204/30,0)</f>
        <v>266</v>
      </c>
      <c r="L204" s="26">
        <f>ROUND(F204*'113級距'!$P$9*0.3,0)</f>
        <v>426</v>
      </c>
      <c r="M204" s="12">
        <f>ROUND(C204*'113級距'!$P$6*0.7*A204/30,0)</f>
        <v>855</v>
      </c>
      <c r="N204" s="3">
        <f>ROUND(C204*'113級距'!$P$6*0.2*A204/30,0)</f>
        <v>244</v>
      </c>
      <c r="O204" s="46">
        <f>ROUND(C204*'113級距'!$P$6*0.2*A204/30*0.25,0)+ROUND(C204*'113級距'!$P$7*0.2*A204/30*0.25,0)</f>
        <v>67</v>
      </c>
      <c r="P204" s="46">
        <f t="shared" si="36"/>
        <v>107</v>
      </c>
      <c r="Q204" s="28">
        <f t="shared" si="37"/>
        <v>199</v>
      </c>
      <c r="R204" s="8">
        <f t="shared" si="38"/>
        <v>319</v>
      </c>
      <c r="S204" s="46">
        <f>ROUND(C204*'113級距'!$P$6*0.2*A204/30*0.5,0)+ROUND(C204*'113級距'!$P$7*0.2*A204/30*0.5,0)</f>
        <v>133</v>
      </c>
      <c r="T204" s="46">
        <f t="shared" si="39"/>
        <v>213</v>
      </c>
      <c r="U204" s="28">
        <f t="shared" si="40"/>
        <v>133</v>
      </c>
      <c r="V204" s="26">
        <f t="shared" si="41"/>
        <v>213</v>
      </c>
    </row>
    <row r="205" spans="1:22" ht="16.5">
      <c r="A205" s="16">
        <v>30</v>
      </c>
      <c r="B205" s="50"/>
      <c r="C205" s="46">
        <f>VLOOKUP(B205,'113級距'!A$10:C$37,3,TRUE)</f>
        <v>11100</v>
      </c>
      <c r="D205" s="46">
        <f>VLOOKUP(B205,'113級距'!$J$23:$L$47,3,TRUE)</f>
        <v>27470</v>
      </c>
      <c r="E205" s="46">
        <f>VLOOKUP(B205,'113級距'!D$3:F$64,3,TRUE)</f>
        <v>1500</v>
      </c>
      <c r="F205" s="47">
        <f>VLOOKUP(B205,'113級距'!G:I,3,TRUE)</f>
        <v>27470</v>
      </c>
      <c r="G205" s="2">
        <f>ROUND(C205*'113級距'!$P$6*0.7*A205/30,0)+ROUND(C205*'113級距'!$P$7*0.7*A205/30,0)</f>
        <v>933</v>
      </c>
      <c r="H205" s="149">
        <f>ROUND(F205*'113級距'!$P$9*0.6*'113級距'!$P$10,0)</f>
        <v>1329</v>
      </c>
      <c r="I205" s="28">
        <f>ROUND(E205*'113級距'!$P$2*A205/30,0)</f>
        <v>90</v>
      </c>
      <c r="J205" s="8">
        <f>ROUND(D205*'113級距'!$P$4*A205/30,0)</f>
        <v>30</v>
      </c>
      <c r="K205" s="2">
        <f>ROUND(C205*'113級距'!$P$6*0.2*A205/30,0)+ROUND(C205*'113級距'!$P$7*0.2*A205/30,0)</f>
        <v>266</v>
      </c>
      <c r="L205" s="26">
        <f>ROUND(F205*'113級距'!$P$9*0.3,0)</f>
        <v>426</v>
      </c>
      <c r="M205" s="12">
        <f>ROUND(C205*'113級距'!$P$6*0.7*A205/30,0)</f>
        <v>855</v>
      </c>
      <c r="N205" s="3">
        <f>ROUND(C205*'113級距'!$P$6*0.2*A205/30,0)</f>
        <v>244</v>
      </c>
      <c r="O205" s="46">
        <f>ROUND(C205*'113級距'!$P$6*0.2*A205/30*0.25,0)+ROUND(C205*'113級距'!$P$7*0.2*A205/30*0.25,0)</f>
        <v>67</v>
      </c>
      <c r="P205" s="46">
        <f t="shared" si="36"/>
        <v>107</v>
      </c>
      <c r="Q205" s="28">
        <f t="shared" si="37"/>
        <v>199</v>
      </c>
      <c r="R205" s="8">
        <f t="shared" si="38"/>
        <v>319</v>
      </c>
      <c r="S205" s="46">
        <f>ROUND(C205*'113級距'!$P$6*0.2*A205/30*0.5,0)+ROUND(C205*'113級距'!$P$7*0.2*A205/30*0.5,0)</f>
        <v>133</v>
      </c>
      <c r="T205" s="46">
        <f t="shared" si="39"/>
        <v>213</v>
      </c>
      <c r="U205" s="28">
        <f t="shared" si="40"/>
        <v>133</v>
      </c>
      <c r="V205" s="26">
        <f t="shared" si="41"/>
        <v>213</v>
      </c>
    </row>
    <row r="206" spans="1:22" ht="16.5">
      <c r="A206" s="16">
        <v>30</v>
      </c>
      <c r="B206" s="50"/>
      <c r="C206" s="46">
        <f>VLOOKUP(B206,'113級距'!A$10:C$37,3,TRUE)</f>
        <v>11100</v>
      </c>
      <c r="D206" s="46">
        <f>VLOOKUP(B206,'113級距'!$J$23:$L$47,3,TRUE)</f>
        <v>27470</v>
      </c>
      <c r="E206" s="46">
        <f>VLOOKUP(B206,'113級距'!D$3:F$64,3,TRUE)</f>
        <v>1500</v>
      </c>
      <c r="F206" s="47">
        <f>VLOOKUP(B206,'113級距'!G:I,3,TRUE)</f>
        <v>27470</v>
      </c>
      <c r="G206" s="2">
        <f>ROUND(C206*'113級距'!$P$6*0.7*A206/30,0)+ROUND(C206*'113級距'!$P$7*0.7*A206/30,0)</f>
        <v>933</v>
      </c>
      <c r="H206" s="149">
        <f>ROUND(F206*'113級距'!$P$9*0.6*'113級距'!$P$10,0)</f>
        <v>1329</v>
      </c>
      <c r="I206" s="28">
        <f>ROUND(E206*'113級距'!$P$2*A206/30,0)</f>
        <v>90</v>
      </c>
      <c r="J206" s="8">
        <f>ROUND(D206*'113級距'!$P$4*A206/30,0)</f>
        <v>30</v>
      </c>
      <c r="K206" s="2">
        <f>ROUND(C206*'113級距'!$P$6*0.2*A206/30,0)+ROUND(C206*'113級距'!$P$7*0.2*A206/30,0)</f>
        <v>266</v>
      </c>
      <c r="L206" s="26">
        <f>ROUND(F206*'113級距'!$P$9*0.3,0)</f>
        <v>426</v>
      </c>
      <c r="M206" s="12">
        <f>ROUND(C206*'113級距'!$P$6*0.7*A206/30,0)</f>
        <v>855</v>
      </c>
      <c r="N206" s="3">
        <f>ROUND(C206*'113級距'!$P$6*0.2*A206/30,0)</f>
        <v>244</v>
      </c>
      <c r="O206" s="46">
        <f>ROUND(C206*'113級距'!$P$6*0.2*A206/30*0.25,0)+ROUND(C206*'113級距'!$P$7*0.2*A206/30*0.25,0)</f>
        <v>67</v>
      </c>
      <c r="P206" s="46">
        <f t="shared" si="36"/>
        <v>107</v>
      </c>
      <c r="Q206" s="28">
        <f t="shared" si="37"/>
        <v>199</v>
      </c>
      <c r="R206" s="8">
        <f t="shared" si="38"/>
        <v>319</v>
      </c>
      <c r="S206" s="46">
        <f>ROUND(C206*'113級距'!$P$6*0.2*A206/30*0.5,0)+ROUND(C206*'113級距'!$P$7*0.2*A206/30*0.5,0)</f>
        <v>133</v>
      </c>
      <c r="T206" s="46">
        <f t="shared" si="39"/>
        <v>213</v>
      </c>
      <c r="U206" s="28">
        <f t="shared" si="40"/>
        <v>133</v>
      </c>
      <c r="V206" s="26">
        <f t="shared" si="41"/>
        <v>213</v>
      </c>
    </row>
    <row r="207" spans="1:22" ht="16.5">
      <c r="A207" s="16">
        <v>30</v>
      </c>
      <c r="B207" s="50"/>
      <c r="C207" s="46">
        <f>VLOOKUP(B207,'113級距'!A$10:C$37,3,TRUE)</f>
        <v>11100</v>
      </c>
      <c r="D207" s="46">
        <f>VLOOKUP(B207,'113級距'!$J$23:$L$47,3,TRUE)</f>
        <v>27470</v>
      </c>
      <c r="E207" s="46">
        <f>VLOOKUP(B207,'113級距'!D$3:F$64,3,TRUE)</f>
        <v>1500</v>
      </c>
      <c r="F207" s="47">
        <f>VLOOKUP(B207,'113級距'!G:I,3,TRUE)</f>
        <v>27470</v>
      </c>
      <c r="G207" s="2">
        <f>ROUND(C207*'113級距'!$P$6*0.7*A207/30,0)+ROUND(C207*'113級距'!$P$7*0.7*A207/30,0)</f>
        <v>933</v>
      </c>
      <c r="H207" s="149">
        <f>ROUND(F207*'113級距'!$P$9*0.6*'113級距'!$P$10,0)</f>
        <v>1329</v>
      </c>
      <c r="I207" s="28">
        <f>ROUND(E207*'113級距'!$P$2*A207/30,0)</f>
        <v>90</v>
      </c>
      <c r="J207" s="8">
        <f>ROUND(D207*'113級距'!$P$4*A207/30,0)</f>
        <v>30</v>
      </c>
      <c r="K207" s="2">
        <f>ROUND(C207*'113級距'!$P$6*0.2*A207/30,0)+ROUND(C207*'113級距'!$P$7*0.2*A207/30,0)</f>
        <v>266</v>
      </c>
      <c r="L207" s="26">
        <f>ROUND(F207*'113級距'!$P$9*0.3,0)</f>
        <v>426</v>
      </c>
      <c r="M207" s="12">
        <f>ROUND(C207*'113級距'!$P$6*0.7*A207/30,0)</f>
        <v>855</v>
      </c>
      <c r="N207" s="3">
        <f>ROUND(C207*'113級距'!$P$6*0.2*A207/30,0)</f>
        <v>244</v>
      </c>
      <c r="O207" s="46">
        <f>ROUND(C207*'113級距'!$P$6*0.2*A207/30*0.25,0)+ROUND(C207*'113級距'!$P$7*0.2*A207/30*0.25,0)</f>
        <v>67</v>
      </c>
      <c r="P207" s="46">
        <f t="shared" si="36"/>
        <v>107</v>
      </c>
      <c r="Q207" s="28">
        <f t="shared" si="37"/>
        <v>199</v>
      </c>
      <c r="R207" s="8">
        <f t="shared" si="38"/>
        <v>319</v>
      </c>
      <c r="S207" s="46">
        <f>ROUND(C207*'113級距'!$P$6*0.2*A207/30*0.5,0)+ROUND(C207*'113級距'!$P$7*0.2*A207/30*0.5,0)</f>
        <v>133</v>
      </c>
      <c r="T207" s="46">
        <f t="shared" si="39"/>
        <v>213</v>
      </c>
      <c r="U207" s="28">
        <f t="shared" si="40"/>
        <v>133</v>
      </c>
      <c r="V207" s="26">
        <f t="shared" si="41"/>
        <v>213</v>
      </c>
    </row>
    <row r="208" spans="1:22" ht="16.5">
      <c r="A208" s="16">
        <v>30</v>
      </c>
      <c r="B208" s="50"/>
      <c r="C208" s="46">
        <f>VLOOKUP(B208,'113級距'!A$10:C$37,3,TRUE)</f>
        <v>11100</v>
      </c>
      <c r="D208" s="46">
        <f>VLOOKUP(B208,'113級距'!$J$23:$L$47,3,TRUE)</f>
        <v>27470</v>
      </c>
      <c r="E208" s="46">
        <f>VLOOKUP(B208,'113級距'!D$3:F$64,3,TRUE)</f>
        <v>1500</v>
      </c>
      <c r="F208" s="47">
        <f>VLOOKUP(B208,'113級距'!G:I,3,TRUE)</f>
        <v>27470</v>
      </c>
      <c r="G208" s="2">
        <f>ROUND(C208*'113級距'!$P$6*0.7*A208/30,0)+ROUND(C208*'113級距'!$P$7*0.7*A208/30,0)</f>
        <v>933</v>
      </c>
      <c r="H208" s="149">
        <f>ROUND(F208*'113級距'!$P$9*0.6*'113級距'!$P$10,0)</f>
        <v>1329</v>
      </c>
      <c r="I208" s="28">
        <f>ROUND(E208*'113級距'!$P$2*A208/30,0)</f>
        <v>90</v>
      </c>
      <c r="J208" s="8">
        <f>ROUND(D208*'113級距'!$P$4*A208/30,0)</f>
        <v>30</v>
      </c>
      <c r="K208" s="2">
        <f>ROUND(C208*'113級距'!$P$6*0.2*A208/30,0)+ROUND(C208*'113級距'!$P$7*0.2*A208/30,0)</f>
        <v>266</v>
      </c>
      <c r="L208" s="26">
        <f>ROUND(F208*'113級距'!$P$9*0.3,0)</f>
        <v>426</v>
      </c>
      <c r="M208" s="12">
        <f>ROUND(C208*'113級距'!$P$6*0.7*A208/30,0)</f>
        <v>855</v>
      </c>
      <c r="N208" s="3">
        <f>ROUND(C208*'113級距'!$P$6*0.2*A208/30,0)</f>
        <v>244</v>
      </c>
      <c r="O208" s="46">
        <f>ROUND(C208*'113級距'!$P$6*0.2*A208/30*0.25,0)+ROUND(C208*'113級距'!$P$7*0.2*A208/30*0.25,0)</f>
        <v>67</v>
      </c>
      <c r="P208" s="46">
        <f t="shared" si="36"/>
        <v>107</v>
      </c>
      <c r="Q208" s="28">
        <f t="shared" si="37"/>
        <v>199</v>
      </c>
      <c r="R208" s="8">
        <f t="shared" si="38"/>
        <v>319</v>
      </c>
      <c r="S208" s="46">
        <f>ROUND(C208*'113級距'!$P$6*0.2*A208/30*0.5,0)+ROUND(C208*'113級距'!$P$7*0.2*A208/30*0.5,0)</f>
        <v>133</v>
      </c>
      <c r="T208" s="46">
        <f t="shared" si="39"/>
        <v>213</v>
      </c>
      <c r="U208" s="28">
        <f t="shared" si="40"/>
        <v>133</v>
      </c>
      <c r="V208" s="26">
        <f t="shared" si="41"/>
        <v>213</v>
      </c>
    </row>
    <row r="209" spans="1:22" ht="16.5">
      <c r="A209" s="16">
        <v>30</v>
      </c>
      <c r="B209" s="50"/>
      <c r="C209" s="46">
        <f>VLOOKUP(B209,'113級距'!A$10:C$37,3,TRUE)</f>
        <v>11100</v>
      </c>
      <c r="D209" s="46">
        <f>VLOOKUP(B209,'113級距'!$J$23:$L$47,3,TRUE)</f>
        <v>27470</v>
      </c>
      <c r="E209" s="46">
        <f>VLOOKUP(B209,'113級距'!D$3:F$64,3,TRUE)</f>
        <v>1500</v>
      </c>
      <c r="F209" s="47">
        <f>VLOOKUP(B209,'113級距'!G:I,3,TRUE)</f>
        <v>27470</v>
      </c>
      <c r="G209" s="2">
        <f>ROUND(C209*'113級距'!$P$6*0.7*A209/30,0)+ROUND(C209*'113級距'!$P$7*0.7*A209/30,0)</f>
        <v>933</v>
      </c>
      <c r="H209" s="149">
        <f>ROUND(F209*'113級距'!$P$9*0.6*'113級距'!$P$10,0)</f>
        <v>1329</v>
      </c>
      <c r="I209" s="28">
        <f>ROUND(E209*'113級距'!$P$2*A209/30,0)</f>
        <v>90</v>
      </c>
      <c r="J209" s="8">
        <f>ROUND(D209*'113級距'!$P$4*A209/30,0)</f>
        <v>30</v>
      </c>
      <c r="K209" s="2">
        <f>ROUND(C209*'113級距'!$P$6*0.2*A209/30,0)+ROUND(C209*'113級距'!$P$7*0.2*A209/30,0)</f>
        <v>266</v>
      </c>
      <c r="L209" s="26">
        <f>ROUND(F209*'113級距'!$P$9*0.3,0)</f>
        <v>426</v>
      </c>
      <c r="M209" s="12">
        <f>ROUND(C209*'113級距'!$P$6*0.7*A209/30,0)</f>
        <v>855</v>
      </c>
      <c r="N209" s="3">
        <f>ROUND(C209*'113級距'!$P$6*0.2*A209/30,0)</f>
        <v>244</v>
      </c>
      <c r="O209" s="46">
        <f>ROUND(C209*'113級距'!$P$6*0.2*A209/30*0.25,0)+ROUND(C209*'113級距'!$P$7*0.2*A209/30*0.25,0)</f>
        <v>67</v>
      </c>
      <c r="P209" s="46">
        <f t="shared" si="36"/>
        <v>107</v>
      </c>
      <c r="Q209" s="28">
        <f t="shared" si="37"/>
        <v>199</v>
      </c>
      <c r="R209" s="8">
        <f t="shared" si="38"/>
        <v>319</v>
      </c>
      <c r="S209" s="46">
        <f>ROUND(C209*'113級距'!$P$6*0.2*A209/30*0.5,0)+ROUND(C209*'113級距'!$P$7*0.2*A209/30*0.5,0)</f>
        <v>133</v>
      </c>
      <c r="T209" s="46">
        <f t="shared" si="39"/>
        <v>213</v>
      </c>
      <c r="U209" s="28">
        <f t="shared" si="40"/>
        <v>133</v>
      </c>
      <c r="V209" s="26">
        <f t="shared" si="41"/>
        <v>213</v>
      </c>
    </row>
    <row r="210" spans="1:22" ht="16.5">
      <c r="A210" s="16">
        <v>30</v>
      </c>
      <c r="B210" s="34"/>
      <c r="C210" s="46">
        <f>VLOOKUP(B210,'113級距'!A$10:C$37,3,TRUE)</f>
        <v>11100</v>
      </c>
      <c r="D210" s="46">
        <f>VLOOKUP(B210,'113級距'!$J$23:$L$47,3,TRUE)</f>
        <v>27470</v>
      </c>
      <c r="E210" s="46">
        <f>VLOOKUP(B210,'113級距'!D$3:F$64,3,TRUE)</f>
        <v>1500</v>
      </c>
      <c r="F210" s="47">
        <f>VLOOKUP(B210,'113級距'!G:I,3,TRUE)</f>
        <v>27470</v>
      </c>
      <c r="G210" s="2">
        <f>ROUND(C210*'113級距'!$P$6*0.7*A210/30,0)+ROUND(C210*'113級距'!$P$7*0.7*A210/30,0)</f>
        <v>933</v>
      </c>
      <c r="H210" s="149">
        <f>ROUND(F210*'113級距'!$P$9*0.6*'113級距'!$P$10,0)</f>
        <v>1329</v>
      </c>
      <c r="I210" s="28">
        <f>ROUND(E210*'113級距'!$P$2*A210/30,0)</f>
        <v>90</v>
      </c>
      <c r="J210" s="8">
        <f>ROUND(D210*'113級距'!$P$4*A210/30,0)</f>
        <v>30</v>
      </c>
      <c r="K210" s="2">
        <f>ROUND(C210*'113級距'!$P$6*0.2*A210/30,0)+ROUND(C210*'113級距'!$P$7*0.2*A210/30,0)</f>
        <v>266</v>
      </c>
      <c r="L210" s="26">
        <f>ROUND(F210*'113級距'!$P$9*0.3,0)</f>
        <v>426</v>
      </c>
      <c r="M210" s="12">
        <f>ROUND(C210*'113級距'!$P$6*0.7*A210/30,0)</f>
        <v>855</v>
      </c>
      <c r="N210" s="3">
        <f>ROUND(C210*'113級距'!$P$6*0.2*A210/30,0)</f>
        <v>244</v>
      </c>
      <c r="O210" s="46">
        <f>ROUND(C210*'113級距'!$P$6*0.2*A210/30*0.25,0)+ROUND(C210*'113級距'!$P$7*0.2*A210/30*0.25,0)</f>
        <v>67</v>
      </c>
      <c r="P210" s="46">
        <f aca="true" t="shared" si="42" ref="P210:P243">ROUNDUP(ROUNDDOWN(L210/4,1),0)</f>
        <v>107</v>
      </c>
      <c r="Q210" s="28">
        <f aca="true" t="shared" si="43" ref="Q210:Q243">ROUND(K210-O210,0)</f>
        <v>199</v>
      </c>
      <c r="R210" s="8">
        <f aca="true" t="shared" si="44" ref="R210:R243">ROUND(L210-P210,0)</f>
        <v>319</v>
      </c>
      <c r="S210" s="46">
        <f>ROUND(C210*'113級距'!$P$6*0.2*A210/30*0.5,0)+ROUND(C210*'113級距'!$P$7*0.2*A210/30*0.5,0)</f>
        <v>133</v>
      </c>
      <c r="T210" s="46">
        <f aca="true" t="shared" si="45" ref="T210:T243">ROUNDUP(ROUNDDOWN(L210/2,1),0)</f>
        <v>213</v>
      </c>
      <c r="U210" s="28">
        <f aca="true" t="shared" si="46" ref="U210:U243">ROUND(K210-S210,0)</f>
        <v>133</v>
      </c>
      <c r="V210" s="26">
        <f aca="true" t="shared" si="47" ref="V210:V243">ROUND(L210-T210,0)</f>
        <v>213</v>
      </c>
    </row>
    <row r="211" spans="1:22" ht="16.5">
      <c r="A211" s="16">
        <v>30</v>
      </c>
      <c r="B211" s="34"/>
      <c r="C211" s="46">
        <f>VLOOKUP(B211,'113級距'!A$10:C$37,3,TRUE)</f>
        <v>11100</v>
      </c>
      <c r="D211" s="46">
        <f>VLOOKUP(B211,'113級距'!$J$23:$L$47,3,TRUE)</f>
        <v>27470</v>
      </c>
      <c r="E211" s="46">
        <f>VLOOKUP(B211,'113級距'!D$3:F$64,3,TRUE)</f>
        <v>1500</v>
      </c>
      <c r="F211" s="47">
        <f>VLOOKUP(B211,'113級距'!G:I,3,TRUE)</f>
        <v>27470</v>
      </c>
      <c r="G211" s="2">
        <f>ROUND(C211*'113級距'!$P$6*0.7*A211/30,0)+ROUND(C211*'113級距'!$P$7*0.7*A211/30,0)</f>
        <v>933</v>
      </c>
      <c r="H211" s="149">
        <f>ROUND(F211*'113級距'!$P$9*0.6*'113級距'!$P$10,0)</f>
        <v>1329</v>
      </c>
      <c r="I211" s="28">
        <f>ROUND(E211*'113級距'!$P$2*A211/30,0)</f>
        <v>90</v>
      </c>
      <c r="J211" s="8">
        <f>ROUND(D211*'113級距'!$P$4*A211/30,0)</f>
        <v>30</v>
      </c>
      <c r="K211" s="2">
        <f>ROUND(C211*'113級距'!$P$6*0.2*A211/30,0)+ROUND(C211*'113級距'!$P$7*0.2*A211/30,0)</f>
        <v>266</v>
      </c>
      <c r="L211" s="26">
        <f>ROUND(F211*'113級距'!$P$9*0.3,0)</f>
        <v>426</v>
      </c>
      <c r="M211" s="12">
        <f>ROUND(C211*'113級距'!$P$6*0.7*A211/30,0)</f>
        <v>855</v>
      </c>
      <c r="N211" s="3">
        <f>ROUND(C211*'113級距'!$P$6*0.2*A211/30,0)</f>
        <v>244</v>
      </c>
      <c r="O211" s="46">
        <f>ROUND(C211*'113級距'!$P$6*0.2*A211/30*0.25,0)+ROUND(C211*'113級距'!$P$7*0.2*A211/30*0.25,0)</f>
        <v>67</v>
      </c>
      <c r="P211" s="46">
        <f t="shared" si="42"/>
        <v>107</v>
      </c>
      <c r="Q211" s="28">
        <f t="shared" si="43"/>
        <v>199</v>
      </c>
      <c r="R211" s="8">
        <f t="shared" si="44"/>
        <v>319</v>
      </c>
      <c r="S211" s="46">
        <f>ROUND(C211*'113級距'!$P$6*0.2*A211/30*0.5,0)+ROUND(C211*'113級距'!$P$7*0.2*A211/30*0.5,0)</f>
        <v>133</v>
      </c>
      <c r="T211" s="46">
        <f t="shared" si="45"/>
        <v>213</v>
      </c>
      <c r="U211" s="28">
        <f t="shared" si="46"/>
        <v>133</v>
      </c>
      <c r="V211" s="26">
        <f t="shared" si="47"/>
        <v>213</v>
      </c>
    </row>
    <row r="212" spans="1:22" ht="16.5">
      <c r="A212" s="16">
        <v>30</v>
      </c>
      <c r="B212" s="34"/>
      <c r="C212" s="46">
        <f>VLOOKUP(B212,'113級距'!A$10:C$37,3,TRUE)</f>
        <v>11100</v>
      </c>
      <c r="D212" s="46">
        <f>VLOOKUP(B212,'113級距'!$J$23:$L$47,3,TRUE)</f>
        <v>27470</v>
      </c>
      <c r="E212" s="46">
        <f>VLOOKUP(B212,'113級距'!D$3:F$64,3,TRUE)</f>
        <v>1500</v>
      </c>
      <c r="F212" s="47">
        <f>VLOOKUP(B212,'113級距'!G:I,3,TRUE)</f>
        <v>27470</v>
      </c>
      <c r="G212" s="2">
        <f>ROUND(C212*'113級距'!$P$6*0.7*A212/30,0)+ROUND(C212*'113級距'!$P$7*0.7*A212/30,0)</f>
        <v>933</v>
      </c>
      <c r="H212" s="149">
        <f>ROUND(F212*'113級距'!$P$9*0.6*'113級距'!$P$10,0)</f>
        <v>1329</v>
      </c>
      <c r="I212" s="28">
        <f>ROUND(E212*'113級距'!$P$2*A212/30,0)</f>
        <v>90</v>
      </c>
      <c r="J212" s="8">
        <f>ROUND(D212*'113級距'!$P$4*A212/30,0)</f>
        <v>30</v>
      </c>
      <c r="K212" s="2">
        <f>ROUND(C212*'113級距'!$P$6*0.2*A212/30,0)+ROUND(C212*'113級距'!$P$7*0.2*A212/30,0)</f>
        <v>266</v>
      </c>
      <c r="L212" s="26">
        <f>ROUND(F212*'113級距'!$P$9*0.3,0)</f>
        <v>426</v>
      </c>
      <c r="M212" s="12">
        <f>ROUND(C212*'113級距'!$P$6*0.7*A212/30,0)</f>
        <v>855</v>
      </c>
      <c r="N212" s="3">
        <f>ROUND(C212*'113級距'!$P$6*0.2*A212/30,0)</f>
        <v>244</v>
      </c>
      <c r="O212" s="46">
        <f>ROUND(C212*'113級距'!$P$6*0.2*A212/30*0.25,0)+ROUND(C212*'113級距'!$P$7*0.2*A212/30*0.25,0)</f>
        <v>67</v>
      </c>
      <c r="P212" s="46">
        <f t="shared" si="42"/>
        <v>107</v>
      </c>
      <c r="Q212" s="28">
        <f t="shared" si="43"/>
        <v>199</v>
      </c>
      <c r="R212" s="8">
        <f t="shared" si="44"/>
        <v>319</v>
      </c>
      <c r="S212" s="46">
        <f>ROUND(C212*'113級距'!$P$6*0.2*A212/30*0.5,0)+ROUND(C212*'113級距'!$P$7*0.2*A212/30*0.5,0)</f>
        <v>133</v>
      </c>
      <c r="T212" s="46">
        <f t="shared" si="45"/>
        <v>213</v>
      </c>
      <c r="U212" s="28">
        <f t="shared" si="46"/>
        <v>133</v>
      </c>
      <c r="V212" s="26">
        <f t="shared" si="47"/>
        <v>213</v>
      </c>
    </row>
    <row r="213" spans="1:22" ht="16.5">
      <c r="A213" s="16">
        <v>30</v>
      </c>
      <c r="B213" s="34"/>
      <c r="C213" s="46">
        <f>VLOOKUP(B213,'113級距'!A$10:C$37,3,TRUE)</f>
        <v>11100</v>
      </c>
      <c r="D213" s="46">
        <f>VLOOKUP(B213,'113級距'!$J$23:$L$47,3,TRUE)</f>
        <v>27470</v>
      </c>
      <c r="E213" s="46">
        <f>VLOOKUP(B213,'113級距'!D$3:F$64,3,TRUE)</f>
        <v>1500</v>
      </c>
      <c r="F213" s="47">
        <f>VLOOKUP(B213,'113級距'!G:I,3,TRUE)</f>
        <v>27470</v>
      </c>
      <c r="G213" s="2">
        <f>ROUND(C213*'113級距'!$P$6*0.7*A213/30,0)+ROUND(C213*'113級距'!$P$7*0.7*A213/30,0)</f>
        <v>933</v>
      </c>
      <c r="H213" s="149">
        <f>ROUND(F213*'113級距'!$P$9*0.6*'113級距'!$P$10,0)</f>
        <v>1329</v>
      </c>
      <c r="I213" s="28">
        <f>ROUND(E213*'113級距'!$P$2*A213/30,0)</f>
        <v>90</v>
      </c>
      <c r="J213" s="8">
        <f>ROUND(D213*'113級距'!$P$4*A213/30,0)</f>
        <v>30</v>
      </c>
      <c r="K213" s="2">
        <f>ROUND(C213*'113級距'!$P$6*0.2*A213/30,0)+ROUND(C213*'113級距'!$P$7*0.2*A213/30,0)</f>
        <v>266</v>
      </c>
      <c r="L213" s="26">
        <f>ROUND(F213*'113級距'!$P$9*0.3,0)</f>
        <v>426</v>
      </c>
      <c r="M213" s="12">
        <f>ROUND(C213*'113級距'!$P$6*0.7*A213/30,0)</f>
        <v>855</v>
      </c>
      <c r="N213" s="3">
        <f>ROUND(C213*'113級距'!$P$6*0.2*A213/30,0)</f>
        <v>244</v>
      </c>
      <c r="O213" s="46">
        <f>ROUND(C213*'113級距'!$P$6*0.2*A213/30*0.25,0)+ROUND(C213*'113級距'!$P$7*0.2*A213/30*0.25,0)</f>
        <v>67</v>
      </c>
      <c r="P213" s="46">
        <f t="shared" si="42"/>
        <v>107</v>
      </c>
      <c r="Q213" s="28">
        <f t="shared" si="43"/>
        <v>199</v>
      </c>
      <c r="R213" s="8">
        <f t="shared" si="44"/>
        <v>319</v>
      </c>
      <c r="S213" s="46">
        <f>ROUND(C213*'113級距'!$P$6*0.2*A213/30*0.5,0)+ROUND(C213*'113級距'!$P$7*0.2*A213/30*0.5,0)</f>
        <v>133</v>
      </c>
      <c r="T213" s="46">
        <f t="shared" si="45"/>
        <v>213</v>
      </c>
      <c r="U213" s="28">
        <f t="shared" si="46"/>
        <v>133</v>
      </c>
      <c r="V213" s="26">
        <f t="shared" si="47"/>
        <v>213</v>
      </c>
    </row>
    <row r="214" spans="1:22" ht="16.5">
      <c r="A214" s="16">
        <v>30</v>
      </c>
      <c r="B214" s="34"/>
      <c r="C214" s="46">
        <f>VLOOKUP(B214,'113級距'!A$10:C$37,3,TRUE)</f>
        <v>11100</v>
      </c>
      <c r="D214" s="46">
        <f>VLOOKUP(B214,'113級距'!$J$23:$L$47,3,TRUE)</f>
        <v>27470</v>
      </c>
      <c r="E214" s="46">
        <f>VLOOKUP(B214,'113級距'!D$3:F$64,3,TRUE)</f>
        <v>1500</v>
      </c>
      <c r="F214" s="47">
        <f>VLOOKUP(B214,'113級距'!G:I,3,TRUE)</f>
        <v>27470</v>
      </c>
      <c r="G214" s="2">
        <f>ROUND(C214*'113級距'!$P$6*0.7*A214/30,0)+ROUND(C214*'113級距'!$P$7*0.7*A214/30,0)</f>
        <v>933</v>
      </c>
      <c r="H214" s="149">
        <f>ROUND(F214*'113級距'!$P$9*0.6*'113級距'!$P$10,0)</f>
        <v>1329</v>
      </c>
      <c r="I214" s="28">
        <f>ROUND(E214*'113級距'!$P$2*A214/30,0)</f>
        <v>90</v>
      </c>
      <c r="J214" s="8">
        <f>ROUND(D214*'113級距'!$P$4*A214/30,0)</f>
        <v>30</v>
      </c>
      <c r="K214" s="2">
        <f>ROUND(C214*'113級距'!$P$6*0.2*A214/30,0)+ROUND(C214*'113級距'!$P$7*0.2*A214/30,0)</f>
        <v>266</v>
      </c>
      <c r="L214" s="26">
        <f>ROUND(F214*'113級距'!$P$9*0.3,0)</f>
        <v>426</v>
      </c>
      <c r="M214" s="12">
        <f>ROUND(C214*'113級距'!$P$6*0.7*A214/30,0)</f>
        <v>855</v>
      </c>
      <c r="N214" s="3">
        <f>ROUND(C214*'113級距'!$P$6*0.2*A214/30,0)</f>
        <v>244</v>
      </c>
      <c r="O214" s="46">
        <f>ROUND(C214*'113級距'!$P$6*0.2*A214/30*0.25,0)+ROUND(C214*'113級距'!$P$7*0.2*A214/30*0.25,0)</f>
        <v>67</v>
      </c>
      <c r="P214" s="46">
        <f t="shared" si="42"/>
        <v>107</v>
      </c>
      <c r="Q214" s="28">
        <f t="shared" si="43"/>
        <v>199</v>
      </c>
      <c r="R214" s="8">
        <f t="shared" si="44"/>
        <v>319</v>
      </c>
      <c r="S214" s="46">
        <f>ROUND(C214*'113級距'!$P$6*0.2*A214/30*0.5,0)+ROUND(C214*'113級距'!$P$7*0.2*A214/30*0.5,0)</f>
        <v>133</v>
      </c>
      <c r="T214" s="46">
        <f t="shared" si="45"/>
        <v>213</v>
      </c>
      <c r="U214" s="28">
        <f t="shared" si="46"/>
        <v>133</v>
      </c>
      <c r="V214" s="26">
        <f t="shared" si="47"/>
        <v>213</v>
      </c>
    </row>
    <row r="215" spans="1:22" ht="16.5">
      <c r="A215" s="16">
        <v>30</v>
      </c>
      <c r="B215" s="34"/>
      <c r="C215" s="46">
        <f>VLOOKUP(B215,'113級距'!A$10:C$37,3,TRUE)</f>
        <v>11100</v>
      </c>
      <c r="D215" s="46">
        <f>VLOOKUP(B215,'113級距'!$J$23:$L$47,3,TRUE)</f>
        <v>27470</v>
      </c>
      <c r="E215" s="46">
        <f>VLOOKUP(B215,'113級距'!D$3:F$64,3,TRUE)</f>
        <v>1500</v>
      </c>
      <c r="F215" s="47">
        <f>VLOOKUP(B215,'113級距'!G:I,3,TRUE)</f>
        <v>27470</v>
      </c>
      <c r="G215" s="2">
        <f>ROUND(C215*'113級距'!$P$6*0.7*A215/30,0)+ROUND(C215*'113級距'!$P$7*0.7*A215/30,0)</f>
        <v>933</v>
      </c>
      <c r="H215" s="149">
        <f>ROUND(F215*'113級距'!$P$9*0.6*'113級距'!$P$10,0)</f>
        <v>1329</v>
      </c>
      <c r="I215" s="28">
        <f>ROUND(E215*'113級距'!$P$2*A215/30,0)</f>
        <v>90</v>
      </c>
      <c r="J215" s="8">
        <f>ROUND(D215*'113級距'!$P$4*A215/30,0)</f>
        <v>30</v>
      </c>
      <c r="K215" s="2">
        <f>ROUND(C215*'113級距'!$P$6*0.2*A215/30,0)+ROUND(C215*'113級距'!$P$7*0.2*A215/30,0)</f>
        <v>266</v>
      </c>
      <c r="L215" s="26">
        <f>ROUND(F215*'113級距'!$P$9*0.3,0)</f>
        <v>426</v>
      </c>
      <c r="M215" s="12">
        <f>ROUND(C215*'113級距'!$P$6*0.7*A215/30,0)</f>
        <v>855</v>
      </c>
      <c r="N215" s="3">
        <f>ROUND(C215*'113級距'!$P$6*0.2*A215/30,0)</f>
        <v>244</v>
      </c>
      <c r="O215" s="46">
        <f>ROUND(C215*'113級距'!$P$6*0.2*A215/30*0.25,0)+ROUND(C215*'113級距'!$P$7*0.2*A215/30*0.25,0)</f>
        <v>67</v>
      </c>
      <c r="P215" s="46">
        <f t="shared" si="42"/>
        <v>107</v>
      </c>
      <c r="Q215" s="28">
        <f t="shared" si="43"/>
        <v>199</v>
      </c>
      <c r="R215" s="8">
        <f t="shared" si="44"/>
        <v>319</v>
      </c>
      <c r="S215" s="46">
        <f>ROUND(C215*'113級距'!$P$6*0.2*A215/30*0.5,0)+ROUND(C215*'113級距'!$P$7*0.2*A215/30*0.5,0)</f>
        <v>133</v>
      </c>
      <c r="T215" s="46">
        <f t="shared" si="45"/>
        <v>213</v>
      </c>
      <c r="U215" s="28">
        <f t="shared" si="46"/>
        <v>133</v>
      </c>
      <c r="V215" s="26">
        <f t="shared" si="47"/>
        <v>213</v>
      </c>
    </row>
    <row r="216" spans="1:22" ht="16.5">
      <c r="A216" s="16">
        <v>30</v>
      </c>
      <c r="B216" s="50"/>
      <c r="C216" s="46">
        <f>VLOOKUP(B216,'113級距'!A$10:C$37,3,TRUE)</f>
        <v>11100</v>
      </c>
      <c r="D216" s="46">
        <f>VLOOKUP(B216,'113級距'!$J$23:$L$47,3,TRUE)</f>
        <v>27470</v>
      </c>
      <c r="E216" s="46">
        <f>VLOOKUP(B216,'113級距'!D$3:F$64,3,TRUE)</f>
        <v>1500</v>
      </c>
      <c r="F216" s="47">
        <f>VLOOKUP(B216,'113級距'!G:I,3,TRUE)</f>
        <v>27470</v>
      </c>
      <c r="G216" s="2">
        <f>ROUND(C216*'113級距'!$P$6*0.7*A216/30,0)+ROUND(C216*'113級距'!$P$7*0.7*A216/30,0)</f>
        <v>933</v>
      </c>
      <c r="H216" s="149">
        <f>ROUND(F216*'113級距'!$P$9*0.6*'113級距'!$P$10,0)</f>
        <v>1329</v>
      </c>
      <c r="I216" s="28">
        <f>ROUND(E216*'113級距'!$P$2*A216/30,0)</f>
        <v>90</v>
      </c>
      <c r="J216" s="8">
        <f>ROUND(D216*'113級距'!$P$4*A216/30,0)</f>
        <v>30</v>
      </c>
      <c r="K216" s="2">
        <f>ROUND(C216*'113級距'!$P$6*0.2*A216/30,0)+ROUND(C216*'113級距'!$P$7*0.2*A216/30,0)</f>
        <v>266</v>
      </c>
      <c r="L216" s="26">
        <f>ROUND(F216*'113級距'!$P$9*0.3,0)</f>
        <v>426</v>
      </c>
      <c r="M216" s="12">
        <f>ROUND(C216*'113級距'!$P$6*0.7*A216/30,0)</f>
        <v>855</v>
      </c>
      <c r="N216" s="3">
        <f>ROUND(C216*'113級距'!$P$6*0.2*A216/30,0)</f>
        <v>244</v>
      </c>
      <c r="O216" s="46">
        <f>ROUND(C216*'113級距'!$P$6*0.2*A216/30*0.25,0)+ROUND(C216*'113級距'!$P$7*0.2*A216/30*0.25,0)</f>
        <v>67</v>
      </c>
      <c r="P216" s="46">
        <f t="shared" si="42"/>
        <v>107</v>
      </c>
      <c r="Q216" s="28">
        <f t="shared" si="43"/>
        <v>199</v>
      </c>
      <c r="R216" s="8">
        <f t="shared" si="44"/>
        <v>319</v>
      </c>
      <c r="S216" s="46">
        <f>ROUND(C216*'113級距'!$P$6*0.2*A216/30*0.5,0)+ROUND(C216*'113級距'!$P$7*0.2*A216/30*0.5,0)</f>
        <v>133</v>
      </c>
      <c r="T216" s="46">
        <f t="shared" si="45"/>
        <v>213</v>
      </c>
      <c r="U216" s="28">
        <f t="shared" si="46"/>
        <v>133</v>
      </c>
      <c r="V216" s="26">
        <f t="shared" si="47"/>
        <v>213</v>
      </c>
    </row>
    <row r="217" spans="1:22" ht="16.5">
      <c r="A217" s="16">
        <v>30</v>
      </c>
      <c r="B217" s="50"/>
      <c r="C217" s="46">
        <f>VLOOKUP(B217,'113級距'!A$10:C$37,3,TRUE)</f>
        <v>11100</v>
      </c>
      <c r="D217" s="46">
        <f>VLOOKUP(B217,'113級距'!$J$23:$L$47,3,TRUE)</f>
        <v>27470</v>
      </c>
      <c r="E217" s="46">
        <f>VLOOKUP(B217,'113級距'!D$3:F$64,3,TRUE)</f>
        <v>1500</v>
      </c>
      <c r="F217" s="47">
        <f>VLOOKUP(B217,'113級距'!G:I,3,TRUE)</f>
        <v>27470</v>
      </c>
      <c r="G217" s="2">
        <f>ROUND(C217*'113級距'!$P$6*0.7*A217/30,0)+ROUND(C217*'113級距'!$P$7*0.7*A217/30,0)</f>
        <v>933</v>
      </c>
      <c r="H217" s="149">
        <f>ROUND(F217*'113級距'!$P$9*0.6*'113級距'!$P$10,0)</f>
        <v>1329</v>
      </c>
      <c r="I217" s="28">
        <f>ROUND(E217*'113級距'!$P$2*A217/30,0)</f>
        <v>90</v>
      </c>
      <c r="J217" s="8">
        <f>ROUND(D217*'113級距'!$P$4*A217/30,0)</f>
        <v>30</v>
      </c>
      <c r="K217" s="2">
        <f>ROUND(C217*'113級距'!$P$6*0.2*A217/30,0)+ROUND(C217*'113級距'!$P$7*0.2*A217/30,0)</f>
        <v>266</v>
      </c>
      <c r="L217" s="26">
        <f>ROUND(F217*'113級距'!$P$9*0.3,0)</f>
        <v>426</v>
      </c>
      <c r="M217" s="12">
        <f>ROUND(C217*'113級距'!$P$6*0.7*A217/30,0)</f>
        <v>855</v>
      </c>
      <c r="N217" s="3">
        <f>ROUND(C217*'113級距'!$P$6*0.2*A217/30,0)</f>
        <v>244</v>
      </c>
      <c r="O217" s="46">
        <f>ROUND(C217*'113級距'!$P$6*0.2*A217/30*0.25,0)+ROUND(C217*'113級距'!$P$7*0.2*A217/30*0.25,0)</f>
        <v>67</v>
      </c>
      <c r="P217" s="46">
        <f t="shared" si="42"/>
        <v>107</v>
      </c>
      <c r="Q217" s="28">
        <f t="shared" si="43"/>
        <v>199</v>
      </c>
      <c r="R217" s="8">
        <f t="shared" si="44"/>
        <v>319</v>
      </c>
      <c r="S217" s="46">
        <f>ROUND(C217*'113級距'!$P$6*0.2*A217/30*0.5,0)+ROUND(C217*'113級距'!$P$7*0.2*A217/30*0.5,0)</f>
        <v>133</v>
      </c>
      <c r="T217" s="46">
        <f t="shared" si="45"/>
        <v>213</v>
      </c>
      <c r="U217" s="28">
        <f t="shared" si="46"/>
        <v>133</v>
      </c>
      <c r="V217" s="26">
        <f t="shared" si="47"/>
        <v>213</v>
      </c>
    </row>
    <row r="218" spans="1:22" ht="16.5">
      <c r="A218" s="16">
        <v>30</v>
      </c>
      <c r="B218" s="50"/>
      <c r="C218" s="46">
        <f>VLOOKUP(B218,'113級距'!A$10:C$37,3,TRUE)</f>
        <v>11100</v>
      </c>
      <c r="D218" s="46">
        <f>VLOOKUP(B218,'113級距'!$J$23:$L$47,3,TRUE)</f>
        <v>27470</v>
      </c>
      <c r="E218" s="46">
        <f>VLOOKUP(B218,'113級距'!D$3:F$64,3,TRUE)</f>
        <v>1500</v>
      </c>
      <c r="F218" s="47">
        <f>VLOOKUP(B218,'113級距'!G:I,3,TRUE)</f>
        <v>27470</v>
      </c>
      <c r="G218" s="2">
        <f>ROUND(C218*'113級距'!$P$6*0.7*A218/30,0)+ROUND(C218*'113級距'!$P$7*0.7*A218/30,0)</f>
        <v>933</v>
      </c>
      <c r="H218" s="149">
        <f>ROUND(F218*'113級距'!$P$9*0.6*'113級距'!$P$10,0)</f>
        <v>1329</v>
      </c>
      <c r="I218" s="28">
        <f>ROUND(E218*'113級距'!$P$2*A218/30,0)</f>
        <v>90</v>
      </c>
      <c r="J218" s="8">
        <f>ROUND(D218*'113級距'!$P$4*A218/30,0)</f>
        <v>30</v>
      </c>
      <c r="K218" s="2">
        <f>ROUND(C218*'113級距'!$P$6*0.2*A218/30,0)+ROUND(C218*'113級距'!$P$7*0.2*A218/30,0)</f>
        <v>266</v>
      </c>
      <c r="L218" s="26">
        <f>ROUND(F218*'113級距'!$P$9*0.3,0)</f>
        <v>426</v>
      </c>
      <c r="M218" s="12">
        <f>ROUND(C218*'113級距'!$P$6*0.7*A218/30,0)</f>
        <v>855</v>
      </c>
      <c r="N218" s="3">
        <f>ROUND(C218*'113級距'!$P$6*0.2*A218/30,0)</f>
        <v>244</v>
      </c>
      <c r="O218" s="46">
        <f>ROUND(C218*'113級距'!$P$6*0.2*A218/30*0.25,0)+ROUND(C218*'113級距'!$P$7*0.2*A218/30*0.25,0)</f>
        <v>67</v>
      </c>
      <c r="P218" s="46">
        <f t="shared" si="42"/>
        <v>107</v>
      </c>
      <c r="Q218" s="28">
        <f t="shared" si="43"/>
        <v>199</v>
      </c>
      <c r="R218" s="8">
        <f t="shared" si="44"/>
        <v>319</v>
      </c>
      <c r="S218" s="46">
        <f>ROUND(C218*'113級距'!$P$6*0.2*A218/30*0.5,0)+ROUND(C218*'113級距'!$P$7*0.2*A218/30*0.5,0)</f>
        <v>133</v>
      </c>
      <c r="T218" s="46">
        <f t="shared" si="45"/>
        <v>213</v>
      </c>
      <c r="U218" s="28">
        <f t="shared" si="46"/>
        <v>133</v>
      </c>
      <c r="V218" s="26">
        <f t="shared" si="47"/>
        <v>213</v>
      </c>
    </row>
    <row r="219" spans="1:22" ht="16.5">
      <c r="A219" s="16">
        <v>30</v>
      </c>
      <c r="B219" s="50"/>
      <c r="C219" s="46">
        <f>VLOOKUP(B219,'113級距'!A$10:C$37,3,TRUE)</f>
        <v>11100</v>
      </c>
      <c r="D219" s="46">
        <f>VLOOKUP(B219,'113級距'!$J$23:$L$47,3,TRUE)</f>
        <v>27470</v>
      </c>
      <c r="E219" s="46">
        <f>VLOOKUP(B219,'113級距'!D$3:F$64,3,TRUE)</f>
        <v>1500</v>
      </c>
      <c r="F219" s="47">
        <f>VLOOKUP(B219,'113級距'!G:I,3,TRUE)</f>
        <v>27470</v>
      </c>
      <c r="G219" s="2">
        <f>ROUND(C219*'113級距'!$P$6*0.7*A219/30,0)+ROUND(C219*'113級距'!$P$7*0.7*A219/30,0)</f>
        <v>933</v>
      </c>
      <c r="H219" s="149">
        <f>ROUND(F219*'113級距'!$P$9*0.6*'113級距'!$P$10,0)</f>
        <v>1329</v>
      </c>
      <c r="I219" s="28">
        <f>ROUND(E219*'113級距'!$P$2*A219/30,0)</f>
        <v>90</v>
      </c>
      <c r="J219" s="8">
        <f>ROUND(D219*'113級距'!$P$4*A219/30,0)</f>
        <v>30</v>
      </c>
      <c r="K219" s="2">
        <f>ROUND(C219*'113級距'!$P$6*0.2*A219/30,0)+ROUND(C219*'113級距'!$P$7*0.2*A219/30,0)</f>
        <v>266</v>
      </c>
      <c r="L219" s="26">
        <f>ROUND(F219*'113級距'!$P$9*0.3,0)</f>
        <v>426</v>
      </c>
      <c r="M219" s="12">
        <f>ROUND(C219*'113級距'!$P$6*0.7*A219/30,0)</f>
        <v>855</v>
      </c>
      <c r="N219" s="3">
        <f>ROUND(C219*'113級距'!$P$6*0.2*A219/30,0)</f>
        <v>244</v>
      </c>
      <c r="O219" s="46">
        <f>ROUND(C219*'113級距'!$P$6*0.2*A219/30*0.25,0)+ROUND(C219*'113級距'!$P$7*0.2*A219/30*0.25,0)</f>
        <v>67</v>
      </c>
      <c r="P219" s="46">
        <f t="shared" si="42"/>
        <v>107</v>
      </c>
      <c r="Q219" s="28">
        <f t="shared" si="43"/>
        <v>199</v>
      </c>
      <c r="R219" s="8">
        <f t="shared" si="44"/>
        <v>319</v>
      </c>
      <c r="S219" s="46">
        <f>ROUND(C219*'113級距'!$P$6*0.2*A219/30*0.5,0)+ROUND(C219*'113級距'!$P$7*0.2*A219/30*0.5,0)</f>
        <v>133</v>
      </c>
      <c r="T219" s="46">
        <f t="shared" si="45"/>
        <v>213</v>
      </c>
      <c r="U219" s="28">
        <f t="shared" si="46"/>
        <v>133</v>
      </c>
      <c r="V219" s="26">
        <f t="shared" si="47"/>
        <v>213</v>
      </c>
    </row>
    <row r="220" spans="1:22" ht="16.5">
      <c r="A220" s="16">
        <v>30</v>
      </c>
      <c r="B220" s="50"/>
      <c r="C220" s="46">
        <f>VLOOKUP(B220,'113級距'!A$10:C$37,3,TRUE)</f>
        <v>11100</v>
      </c>
      <c r="D220" s="46">
        <f>VLOOKUP(B220,'113級距'!$J$23:$L$47,3,TRUE)</f>
        <v>27470</v>
      </c>
      <c r="E220" s="46">
        <f>VLOOKUP(B220,'113級距'!D$3:F$64,3,TRUE)</f>
        <v>1500</v>
      </c>
      <c r="F220" s="47">
        <f>VLOOKUP(B220,'113級距'!G:I,3,TRUE)</f>
        <v>27470</v>
      </c>
      <c r="G220" s="2">
        <f>ROUND(C220*'113級距'!$P$6*0.7*A220/30,0)+ROUND(C220*'113級距'!$P$7*0.7*A220/30,0)</f>
        <v>933</v>
      </c>
      <c r="H220" s="149">
        <f>ROUND(F220*'113級距'!$P$9*0.6*'113級距'!$P$10,0)</f>
        <v>1329</v>
      </c>
      <c r="I220" s="28">
        <f>ROUND(E220*'113級距'!$P$2*A220/30,0)</f>
        <v>90</v>
      </c>
      <c r="J220" s="8">
        <f>ROUND(D220*'113級距'!$P$4*A220/30,0)</f>
        <v>30</v>
      </c>
      <c r="K220" s="2">
        <f>ROUND(C220*'113級距'!$P$6*0.2*A220/30,0)+ROUND(C220*'113級距'!$P$7*0.2*A220/30,0)</f>
        <v>266</v>
      </c>
      <c r="L220" s="26">
        <f>ROUND(F220*'113級距'!$P$9*0.3,0)</f>
        <v>426</v>
      </c>
      <c r="M220" s="12">
        <f>ROUND(C220*'113級距'!$P$6*0.7*A220/30,0)</f>
        <v>855</v>
      </c>
      <c r="N220" s="3">
        <f>ROUND(C220*'113級距'!$P$6*0.2*A220/30,0)</f>
        <v>244</v>
      </c>
      <c r="O220" s="46">
        <f>ROUND(C220*'113級距'!$P$6*0.2*A220/30*0.25,0)+ROUND(C220*'113級距'!$P$7*0.2*A220/30*0.25,0)</f>
        <v>67</v>
      </c>
      <c r="P220" s="46">
        <f t="shared" si="42"/>
        <v>107</v>
      </c>
      <c r="Q220" s="28">
        <f t="shared" si="43"/>
        <v>199</v>
      </c>
      <c r="R220" s="8">
        <f t="shared" si="44"/>
        <v>319</v>
      </c>
      <c r="S220" s="46">
        <f>ROUND(C220*'113級距'!$P$6*0.2*A220/30*0.5,0)+ROUND(C220*'113級距'!$P$7*0.2*A220/30*0.5,0)</f>
        <v>133</v>
      </c>
      <c r="T220" s="46">
        <f t="shared" si="45"/>
        <v>213</v>
      </c>
      <c r="U220" s="28">
        <f t="shared" si="46"/>
        <v>133</v>
      </c>
      <c r="V220" s="26">
        <f t="shared" si="47"/>
        <v>213</v>
      </c>
    </row>
    <row r="221" spans="1:22" ht="16.5">
      <c r="A221" s="16">
        <v>30</v>
      </c>
      <c r="B221" s="50"/>
      <c r="C221" s="46">
        <f>VLOOKUP(B221,'113級距'!A$10:C$37,3,TRUE)</f>
        <v>11100</v>
      </c>
      <c r="D221" s="46">
        <f>VLOOKUP(B221,'113級距'!$J$23:$L$47,3,TRUE)</f>
        <v>27470</v>
      </c>
      <c r="E221" s="46">
        <f>VLOOKUP(B221,'113級距'!D$3:F$64,3,TRUE)</f>
        <v>1500</v>
      </c>
      <c r="F221" s="47">
        <f>VLOOKUP(B221,'113級距'!G:I,3,TRUE)</f>
        <v>27470</v>
      </c>
      <c r="G221" s="2">
        <f>ROUND(C221*'113級距'!$P$6*0.7*A221/30,0)+ROUND(C221*'113級距'!$P$7*0.7*A221/30,0)</f>
        <v>933</v>
      </c>
      <c r="H221" s="149">
        <f>ROUND(F221*'113級距'!$P$9*0.6*'113級距'!$P$10,0)</f>
        <v>1329</v>
      </c>
      <c r="I221" s="28">
        <f>ROUND(E221*'113級距'!$P$2*A221/30,0)</f>
        <v>90</v>
      </c>
      <c r="J221" s="8">
        <f>ROUND(D221*'113級距'!$P$4*A221/30,0)</f>
        <v>30</v>
      </c>
      <c r="K221" s="2">
        <f>ROUND(C221*'113級距'!$P$6*0.2*A221/30,0)+ROUND(C221*'113級距'!$P$7*0.2*A221/30,0)</f>
        <v>266</v>
      </c>
      <c r="L221" s="26">
        <f>ROUND(F221*'113級距'!$P$9*0.3,0)</f>
        <v>426</v>
      </c>
      <c r="M221" s="12">
        <f>ROUND(C221*'113級距'!$P$6*0.7*A221/30,0)</f>
        <v>855</v>
      </c>
      <c r="N221" s="3">
        <f>ROUND(C221*'113級距'!$P$6*0.2*A221/30,0)</f>
        <v>244</v>
      </c>
      <c r="O221" s="46">
        <f>ROUND(C221*'113級距'!$P$6*0.2*A221/30*0.25,0)+ROUND(C221*'113級距'!$P$7*0.2*A221/30*0.25,0)</f>
        <v>67</v>
      </c>
      <c r="P221" s="46">
        <f t="shared" si="42"/>
        <v>107</v>
      </c>
      <c r="Q221" s="28">
        <f t="shared" si="43"/>
        <v>199</v>
      </c>
      <c r="R221" s="8">
        <f t="shared" si="44"/>
        <v>319</v>
      </c>
      <c r="S221" s="46">
        <f>ROUND(C221*'113級距'!$P$6*0.2*A221/30*0.5,0)+ROUND(C221*'113級距'!$P$7*0.2*A221/30*0.5,0)</f>
        <v>133</v>
      </c>
      <c r="T221" s="46">
        <f t="shared" si="45"/>
        <v>213</v>
      </c>
      <c r="U221" s="28">
        <f t="shared" si="46"/>
        <v>133</v>
      </c>
      <c r="V221" s="26">
        <f t="shared" si="47"/>
        <v>213</v>
      </c>
    </row>
    <row r="222" spans="1:22" ht="16.5">
      <c r="A222" s="16">
        <v>30</v>
      </c>
      <c r="B222" s="50"/>
      <c r="C222" s="46">
        <f>VLOOKUP(B222,'113級距'!A$10:C$37,3,TRUE)</f>
        <v>11100</v>
      </c>
      <c r="D222" s="46">
        <f>VLOOKUP(B222,'113級距'!$J$23:$L$47,3,TRUE)</f>
        <v>27470</v>
      </c>
      <c r="E222" s="46">
        <f>VLOOKUP(B222,'113級距'!D$3:F$64,3,TRUE)</f>
        <v>1500</v>
      </c>
      <c r="F222" s="47">
        <f>VLOOKUP(B222,'113級距'!G:I,3,TRUE)</f>
        <v>27470</v>
      </c>
      <c r="G222" s="2">
        <f>ROUND(C222*'113級距'!$P$6*0.7*A222/30,0)+ROUND(C222*'113級距'!$P$7*0.7*A222/30,0)</f>
        <v>933</v>
      </c>
      <c r="H222" s="149">
        <f>ROUND(F222*'113級距'!$P$9*0.6*'113級距'!$P$10,0)</f>
        <v>1329</v>
      </c>
      <c r="I222" s="28">
        <f>ROUND(E222*'113級距'!$P$2*A222/30,0)</f>
        <v>90</v>
      </c>
      <c r="J222" s="8">
        <f>ROUND(D222*'113級距'!$P$4*A222/30,0)</f>
        <v>30</v>
      </c>
      <c r="K222" s="2">
        <f>ROUND(C222*'113級距'!$P$6*0.2*A222/30,0)+ROUND(C222*'113級距'!$P$7*0.2*A222/30,0)</f>
        <v>266</v>
      </c>
      <c r="L222" s="26">
        <f>ROUND(F222*'113級距'!$P$9*0.3,0)</f>
        <v>426</v>
      </c>
      <c r="M222" s="12">
        <f>ROUND(C222*'113級距'!$P$6*0.7*A222/30,0)</f>
        <v>855</v>
      </c>
      <c r="N222" s="3">
        <f>ROUND(C222*'113級距'!$P$6*0.2*A222/30,0)</f>
        <v>244</v>
      </c>
      <c r="O222" s="46">
        <f>ROUND(C222*'113級距'!$P$6*0.2*A222/30*0.25,0)+ROUND(C222*'113級距'!$P$7*0.2*A222/30*0.25,0)</f>
        <v>67</v>
      </c>
      <c r="P222" s="46">
        <f t="shared" si="42"/>
        <v>107</v>
      </c>
      <c r="Q222" s="28">
        <f t="shared" si="43"/>
        <v>199</v>
      </c>
      <c r="R222" s="8">
        <f t="shared" si="44"/>
        <v>319</v>
      </c>
      <c r="S222" s="46">
        <f>ROUND(C222*'113級距'!$P$6*0.2*A222/30*0.5,0)+ROUND(C222*'113級距'!$P$7*0.2*A222/30*0.5,0)</f>
        <v>133</v>
      </c>
      <c r="T222" s="46">
        <f t="shared" si="45"/>
        <v>213</v>
      </c>
      <c r="U222" s="28">
        <f t="shared" si="46"/>
        <v>133</v>
      </c>
      <c r="V222" s="26">
        <f t="shared" si="47"/>
        <v>213</v>
      </c>
    </row>
    <row r="223" spans="1:22" ht="16.5">
      <c r="A223" s="16">
        <v>30</v>
      </c>
      <c r="B223" s="50"/>
      <c r="C223" s="46">
        <f>VLOOKUP(B223,'113級距'!A$10:C$37,3,TRUE)</f>
        <v>11100</v>
      </c>
      <c r="D223" s="46">
        <f>VLOOKUP(B223,'113級距'!$J$23:$L$47,3,TRUE)</f>
        <v>27470</v>
      </c>
      <c r="E223" s="46">
        <f>VLOOKUP(B223,'113級距'!D$3:F$64,3,TRUE)</f>
        <v>1500</v>
      </c>
      <c r="F223" s="47">
        <f>VLOOKUP(B223,'113級距'!G:I,3,TRUE)</f>
        <v>27470</v>
      </c>
      <c r="G223" s="2">
        <f>ROUND(C223*'113級距'!$P$6*0.7*A223/30,0)+ROUND(C223*'113級距'!$P$7*0.7*A223/30,0)</f>
        <v>933</v>
      </c>
      <c r="H223" s="149">
        <f>ROUND(F223*'113級距'!$P$9*0.6*'113級距'!$P$10,0)</f>
        <v>1329</v>
      </c>
      <c r="I223" s="28">
        <f>ROUND(E223*'113級距'!$P$2*A223/30,0)</f>
        <v>90</v>
      </c>
      <c r="J223" s="8">
        <f>ROUND(D223*'113級距'!$P$4*A223/30,0)</f>
        <v>30</v>
      </c>
      <c r="K223" s="2">
        <f>ROUND(C223*'113級距'!$P$6*0.2*A223/30,0)+ROUND(C223*'113級距'!$P$7*0.2*A223/30,0)</f>
        <v>266</v>
      </c>
      <c r="L223" s="26">
        <f>ROUND(F223*'113級距'!$P$9*0.3,0)</f>
        <v>426</v>
      </c>
      <c r="M223" s="12">
        <f>ROUND(C223*'113級距'!$P$6*0.7*A223/30,0)</f>
        <v>855</v>
      </c>
      <c r="N223" s="3">
        <f>ROUND(C223*'113級距'!$P$6*0.2*A223/30,0)</f>
        <v>244</v>
      </c>
      <c r="O223" s="46">
        <f>ROUND(C223*'113級距'!$P$6*0.2*A223/30*0.25,0)+ROUND(C223*'113級距'!$P$7*0.2*A223/30*0.25,0)</f>
        <v>67</v>
      </c>
      <c r="P223" s="46">
        <f t="shared" si="42"/>
        <v>107</v>
      </c>
      <c r="Q223" s="28">
        <f t="shared" si="43"/>
        <v>199</v>
      </c>
      <c r="R223" s="8">
        <f t="shared" si="44"/>
        <v>319</v>
      </c>
      <c r="S223" s="46">
        <f>ROUND(C223*'113級距'!$P$6*0.2*A223/30*0.5,0)+ROUND(C223*'113級距'!$P$7*0.2*A223/30*0.5,0)</f>
        <v>133</v>
      </c>
      <c r="T223" s="46">
        <f t="shared" si="45"/>
        <v>213</v>
      </c>
      <c r="U223" s="28">
        <f t="shared" si="46"/>
        <v>133</v>
      </c>
      <c r="V223" s="26">
        <f t="shared" si="47"/>
        <v>213</v>
      </c>
    </row>
    <row r="224" spans="1:22" ht="16.5">
      <c r="A224" s="16">
        <v>30</v>
      </c>
      <c r="B224" s="50"/>
      <c r="C224" s="46">
        <f>VLOOKUP(B224,'113級距'!A$10:C$37,3,TRUE)</f>
        <v>11100</v>
      </c>
      <c r="D224" s="46">
        <f>VLOOKUP(B224,'113級距'!$J$23:$L$47,3,TRUE)</f>
        <v>27470</v>
      </c>
      <c r="E224" s="46">
        <f>VLOOKUP(B224,'113級距'!D$3:F$64,3,TRUE)</f>
        <v>1500</v>
      </c>
      <c r="F224" s="47">
        <f>VLOOKUP(B224,'113級距'!G:I,3,TRUE)</f>
        <v>27470</v>
      </c>
      <c r="G224" s="2">
        <f>ROUND(C224*'113級距'!$P$6*0.7*A224/30,0)+ROUND(C224*'113級距'!$P$7*0.7*A224/30,0)</f>
        <v>933</v>
      </c>
      <c r="H224" s="149">
        <f>ROUND(F224*'113級距'!$P$9*0.6*'113級距'!$P$10,0)</f>
        <v>1329</v>
      </c>
      <c r="I224" s="28">
        <f>ROUND(E224*'113級距'!$P$2*A224/30,0)</f>
        <v>90</v>
      </c>
      <c r="J224" s="8">
        <f>ROUND(D224*'113級距'!$P$4*A224/30,0)</f>
        <v>30</v>
      </c>
      <c r="K224" s="2">
        <f>ROUND(C224*'113級距'!$P$6*0.2*A224/30,0)+ROUND(C224*'113級距'!$P$7*0.2*A224/30,0)</f>
        <v>266</v>
      </c>
      <c r="L224" s="26">
        <f>ROUND(F224*'113級距'!$P$9*0.3,0)</f>
        <v>426</v>
      </c>
      <c r="M224" s="12">
        <f>ROUND(C224*'113級距'!$P$6*0.7*A224/30,0)</f>
        <v>855</v>
      </c>
      <c r="N224" s="3">
        <f>ROUND(C224*'113級距'!$P$6*0.2*A224/30,0)</f>
        <v>244</v>
      </c>
      <c r="O224" s="46">
        <f>ROUND(C224*'113級距'!$P$6*0.2*A224/30*0.25,0)+ROUND(C224*'113級距'!$P$7*0.2*A224/30*0.25,0)</f>
        <v>67</v>
      </c>
      <c r="P224" s="46">
        <f t="shared" si="42"/>
        <v>107</v>
      </c>
      <c r="Q224" s="28">
        <f t="shared" si="43"/>
        <v>199</v>
      </c>
      <c r="R224" s="8">
        <f t="shared" si="44"/>
        <v>319</v>
      </c>
      <c r="S224" s="46">
        <f>ROUND(C224*'113級距'!$P$6*0.2*A224/30*0.5,0)+ROUND(C224*'113級距'!$P$7*0.2*A224/30*0.5,0)</f>
        <v>133</v>
      </c>
      <c r="T224" s="46">
        <f t="shared" si="45"/>
        <v>213</v>
      </c>
      <c r="U224" s="28">
        <f t="shared" si="46"/>
        <v>133</v>
      </c>
      <c r="V224" s="26">
        <f t="shared" si="47"/>
        <v>213</v>
      </c>
    </row>
    <row r="225" spans="1:22" ht="16.5">
      <c r="A225" s="16">
        <v>30</v>
      </c>
      <c r="B225" s="50"/>
      <c r="C225" s="46">
        <f>VLOOKUP(B225,'113級距'!A$10:C$37,3,TRUE)</f>
        <v>11100</v>
      </c>
      <c r="D225" s="46">
        <f>VLOOKUP(B225,'113級距'!$J$23:$L$47,3,TRUE)</f>
        <v>27470</v>
      </c>
      <c r="E225" s="46">
        <f>VLOOKUP(B225,'113級距'!D$3:F$64,3,TRUE)</f>
        <v>1500</v>
      </c>
      <c r="F225" s="47">
        <f>VLOOKUP(B225,'113級距'!G:I,3,TRUE)</f>
        <v>27470</v>
      </c>
      <c r="G225" s="2">
        <f>ROUND(C225*'113級距'!$P$6*0.7*A225/30,0)+ROUND(C225*'113級距'!$P$7*0.7*A225/30,0)</f>
        <v>933</v>
      </c>
      <c r="H225" s="149">
        <f>ROUND(F225*'113級距'!$P$9*0.6*'113級距'!$P$10,0)</f>
        <v>1329</v>
      </c>
      <c r="I225" s="28">
        <f>ROUND(E225*'113級距'!$P$2*A225/30,0)</f>
        <v>90</v>
      </c>
      <c r="J225" s="8">
        <f>ROUND(D225*'113級距'!$P$4*A225/30,0)</f>
        <v>30</v>
      </c>
      <c r="K225" s="2">
        <f>ROUND(C225*'113級距'!$P$6*0.2*A225/30,0)+ROUND(C225*'113級距'!$P$7*0.2*A225/30,0)</f>
        <v>266</v>
      </c>
      <c r="L225" s="26">
        <f>ROUND(F225*'113級距'!$P$9*0.3,0)</f>
        <v>426</v>
      </c>
      <c r="M225" s="12">
        <f>ROUND(C225*'113級距'!$P$6*0.7*A225/30,0)</f>
        <v>855</v>
      </c>
      <c r="N225" s="3">
        <f>ROUND(C225*'113級距'!$P$6*0.2*A225/30,0)</f>
        <v>244</v>
      </c>
      <c r="O225" s="46">
        <f>ROUND(C225*'113級距'!$P$6*0.2*A225/30*0.25,0)+ROUND(C225*'113級距'!$P$7*0.2*A225/30*0.25,0)</f>
        <v>67</v>
      </c>
      <c r="P225" s="46">
        <f t="shared" si="42"/>
        <v>107</v>
      </c>
      <c r="Q225" s="28">
        <f t="shared" si="43"/>
        <v>199</v>
      </c>
      <c r="R225" s="8">
        <f t="shared" si="44"/>
        <v>319</v>
      </c>
      <c r="S225" s="46">
        <f>ROUND(C225*'113級距'!$P$6*0.2*A225/30*0.5,0)+ROUND(C225*'113級距'!$P$7*0.2*A225/30*0.5,0)</f>
        <v>133</v>
      </c>
      <c r="T225" s="46">
        <f t="shared" si="45"/>
        <v>213</v>
      </c>
      <c r="U225" s="28">
        <f t="shared" si="46"/>
        <v>133</v>
      </c>
      <c r="V225" s="26">
        <f t="shared" si="47"/>
        <v>213</v>
      </c>
    </row>
    <row r="226" spans="1:22" ht="16.5">
      <c r="A226" s="16">
        <v>30</v>
      </c>
      <c r="B226" s="50"/>
      <c r="C226" s="46">
        <f>VLOOKUP(B226,'113級距'!A$10:C$37,3,TRUE)</f>
        <v>11100</v>
      </c>
      <c r="D226" s="46">
        <f>VLOOKUP(B226,'113級距'!$J$23:$L$47,3,TRUE)</f>
        <v>27470</v>
      </c>
      <c r="E226" s="46">
        <f>VLOOKUP(B226,'113級距'!D$3:F$64,3,TRUE)</f>
        <v>1500</v>
      </c>
      <c r="F226" s="47">
        <f>VLOOKUP(B226,'113級距'!G:I,3,TRUE)</f>
        <v>27470</v>
      </c>
      <c r="G226" s="2">
        <f>ROUND(C226*'113級距'!$P$6*0.7*A226/30,0)+ROUND(C226*'113級距'!$P$7*0.7*A226/30,0)</f>
        <v>933</v>
      </c>
      <c r="H226" s="149">
        <f>ROUND(F226*'113級距'!$P$9*0.6*'113級距'!$P$10,0)</f>
        <v>1329</v>
      </c>
      <c r="I226" s="28">
        <f>ROUND(E226*'113級距'!$P$2*A226/30,0)</f>
        <v>90</v>
      </c>
      <c r="J226" s="8">
        <f>ROUND(D226*'113級距'!$P$4*A226/30,0)</f>
        <v>30</v>
      </c>
      <c r="K226" s="2">
        <f>ROUND(C226*'113級距'!$P$6*0.2*A226/30,0)+ROUND(C226*'113級距'!$P$7*0.2*A226/30,0)</f>
        <v>266</v>
      </c>
      <c r="L226" s="26">
        <f>ROUND(F226*'113級距'!$P$9*0.3,0)</f>
        <v>426</v>
      </c>
      <c r="M226" s="12">
        <f>ROUND(C226*'113級距'!$P$6*0.7*A226/30,0)</f>
        <v>855</v>
      </c>
      <c r="N226" s="3">
        <f>ROUND(C226*'113級距'!$P$6*0.2*A226/30,0)</f>
        <v>244</v>
      </c>
      <c r="O226" s="46">
        <f>ROUND(C226*'113級距'!$P$6*0.2*A226/30*0.25,0)+ROUND(C226*'113級距'!$P$7*0.2*A226/30*0.25,0)</f>
        <v>67</v>
      </c>
      <c r="P226" s="46">
        <f t="shared" si="42"/>
        <v>107</v>
      </c>
      <c r="Q226" s="28">
        <f t="shared" si="43"/>
        <v>199</v>
      </c>
      <c r="R226" s="8">
        <f t="shared" si="44"/>
        <v>319</v>
      </c>
      <c r="S226" s="46">
        <f>ROUND(C226*'113級距'!$P$6*0.2*A226/30*0.5,0)+ROUND(C226*'113級距'!$P$7*0.2*A226/30*0.5,0)</f>
        <v>133</v>
      </c>
      <c r="T226" s="46">
        <f t="shared" si="45"/>
        <v>213</v>
      </c>
      <c r="U226" s="28">
        <f t="shared" si="46"/>
        <v>133</v>
      </c>
      <c r="V226" s="26">
        <f t="shared" si="47"/>
        <v>213</v>
      </c>
    </row>
    <row r="227" spans="1:22" ht="16.5">
      <c r="A227" s="16">
        <v>30</v>
      </c>
      <c r="B227" s="50"/>
      <c r="C227" s="46">
        <f>VLOOKUP(B227,'113級距'!A$10:C$37,3,TRUE)</f>
        <v>11100</v>
      </c>
      <c r="D227" s="46">
        <f>VLOOKUP(B227,'113級距'!$J$23:$L$47,3,TRUE)</f>
        <v>27470</v>
      </c>
      <c r="E227" s="46">
        <f>VLOOKUP(B227,'113級距'!D$3:F$64,3,TRUE)</f>
        <v>1500</v>
      </c>
      <c r="F227" s="47">
        <f>VLOOKUP(B227,'113級距'!G:I,3,TRUE)</f>
        <v>27470</v>
      </c>
      <c r="G227" s="2">
        <f>ROUND(C227*'113級距'!$P$6*0.7*A227/30,0)+ROUND(C227*'113級距'!$P$7*0.7*A227/30,0)</f>
        <v>933</v>
      </c>
      <c r="H227" s="149">
        <f>ROUND(F227*'113級距'!$P$9*0.6*'113級距'!$P$10,0)</f>
        <v>1329</v>
      </c>
      <c r="I227" s="28">
        <f>ROUND(E227*'113級距'!$P$2*A227/30,0)</f>
        <v>90</v>
      </c>
      <c r="J227" s="8">
        <f>ROUND(D227*'113級距'!$P$4*A227/30,0)</f>
        <v>30</v>
      </c>
      <c r="K227" s="2">
        <f>ROUND(C227*'113級距'!$P$6*0.2*A227/30,0)+ROUND(C227*'113級距'!$P$7*0.2*A227/30,0)</f>
        <v>266</v>
      </c>
      <c r="L227" s="26">
        <f>ROUND(F227*'113級距'!$P$9*0.3,0)</f>
        <v>426</v>
      </c>
      <c r="M227" s="12">
        <f>ROUND(C227*'113級距'!$P$6*0.7*A227/30,0)</f>
        <v>855</v>
      </c>
      <c r="N227" s="3">
        <f>ROUND(C227*'113級距'!$P$6*0.2*A227/30,0)</f>
        <v>244</v>
      </c>
      <c r="O227" s="46">
        <f>ROUND(C227*'113級距'!$P$6*0.2*A227/30*0.25,0)+ROUND(C227*'113級距'!$P$7*0.2*A227/30*0.25,0)</f>
        <v>67</v>
      </c>
      <c r="P227" s="46">
        <f t="shared" si="42"/>
        <v>107</v>
      </c>
      <c r="Q227" s="28">
        <f t="shared" si="43"/>
        <v>199</v>
      </c>
      <c r="R227" s="8">
        <f t="shared" si="44"/>
        <v>319</v>
      </c>
      <c r="S227" s="46">
        <f>ROUND(C227*'113級距'!$P$6*0.2*A227/30*0.5,0)+ROUND(C227*'113級距'!$P$7*0.2*A227/30*0.5,0)</f>
        <v>133</v>
      </c>
      <c r="T227" s="46">
        <f t="shared" si="45"/>
        <v>213</v>
      </c>
      <c r="U227" s="28">
        <f t="shared" si="46"/>
        <v>133</v>
      </c>
      <c r="V227" s="26">
        <f t="shared" si="47"/>
        <v>213</v>
      </c>
    </row>
    <row r="228" spans="1:22" ht="16.5">
      <c r="A228" s="16">
        <v>30</v>
      </c>
      <c r="B228" s="50"/>
      <c r="C228" s="46">
        <f>VLOOKUP(B228,'113級距'!A$10:C$37,3,TRUE)</f>
        <v>11100</v>
      </c>
      <c r="D228" s="46">
        <f>VLOOKUP(B228,'113級距'!$J$23:$L$47,3,TRUE)</f>
        <v>27470</v>
      </c>
      <c r="E228" s="46">
        <f>VLOOKUP(B228,'113級距'!D$3:F$64,3,TRUE)</f>
        <v>1500</v>
      </c>
      <c r="F228" s="47">
        <f>VLOOKUP(B228,'113級距'!G:I,3,TRUE)</f>
        <v>27470</v>
      </c>
      <c r="G228" s="2">
        <f>ROUND(C228*'113級距'!$P$6*0.7*A228/30,0)+ROUND(C228*'113級距'!$P$7*0.7*A228/30,0)</f>
        <v>933</v>
      </c>
      <c r="H228" s="149">
        <f>ROUND(F228*'113級距'!$P$9*0.6*'113級距'!$P$10,0)</f>
        <v>1329</v>
      </c>
      <c r="I228" s="28">
        <f>ROUND(E228*'113級距'!$P$2*A228/30,0)</f>
        <v>90</v>
      </c>
      <c r="J228" s="8">
        <f>ROUND(D228*'113級距'!$P$4*A228/30,0)</f>
        <v>30</v>
      </c>
      <c r="K228" s="2">
        <f>ROUND(C228*'113級距'!$P$6*0.2*A228/30,0)+ROUND(C228*'113級距'!$P$7*0.2*A228/30,0)</f>
        <v>266</v>
      </c>
      <c r="L228" s="26">
        <f>ROUND(F228*'113級距'!$P$9*0.3,0)</f>
        <v>426</v>
      </c>
      <c r="M228" s="12">
        <f>ROUND(C228*'113級距'!$P$6*0.7*A228/30,0)</f>
        <v>855</v>
      </c>
      <c r="N228" s="3">
        <f>ROUND(C228*'113級距'!$P$6*0.2*A228/30,0)</f>
        <v>244</v>
      </c>
      <c r="O228" s="46">
        <f>ROUND(C228*'113級距'!$P$6*0.2*A228/30*0.25,0)+ROUND(C228*'113級距'!$P$7*0.2*A228/30*0.25,0)</f>
        <v>67</v>
      </c>
      <c r="P228" s="46">
        <f t="shared" si="42"/>
        <v>107</v>
      </c>
      <c r="Q228" s="28">
        <f t="shared" si="43"/>
        <v>199</v>
      </c>
      <c r="R228" s="8">
        <f t="shared" si="44"/>
        <v>319</v>
      </c>
      <c r="S228" s="46">
        <f>ROUND(C228*'113級距'!$P$6*0.2*A228/30*0.5,0)+ROUND(C228*'113級距'!$P$7*0.2*A228/30*0.5,0)</f>
        <v>133</v>
      </c>
      <c r="T228" s="46">
        <f t="shared" si="45"/>
        <v>213</v>
      </c>
      <c r="U228" s="28">
        <f t="shared" si="46"/>
        <v>133</v>
      </c>
      <c r="V228" s="26">
        <f t="shared" si="47"/>
        <v>213</v>
      </c>
    </row>
    <row r="229" spans="1:22" ht="16.5">
      <c r="A229" s="16">
        <v>30</v>
      </c>
      <c r="B229" s="50"/>
      <c r="C229" s="46">
        <f>VLOOKUP(B229,'113級距'!A$10:C$37,3,TRUE)</f>
        <v>11100</v>
      </c>
      <c r="D229" s="46">
        <f>VLOOKUP(B229,'113級距'!$J$23:$L$47,3,TRUE)</f>
        <v>27470</v>
      </c>
      <c r="E229" s="46">
        <f>VLOOKUP(B229,'113級距'!D$3:F$64,3,TRUE)</f>
        <v>1500</v>
      </c>
      <c r="F229" s="47">
        <f>VLOOKUP(B229,'113級距'!G:I,3,TRUE)</f>
        <v>27470</v>
      </c>
      <c r="G229" s="2">
        <f>ROUND(C229*'113級距'!$P$6*0.7*A229/30,0)+ROUND(C229*'113級距'!$P$7*0.7*A229/30,0)</f>
        <v>933</v>
      </c>
      <c r="H229" s="149">
        <f>ROUND(F229*'113級距'!$P$9*0.6*'113級距'!$P$10,0)</f>
        <v>1329</v>
      </c>
      <c r="I229" s="28">
        <f>ROUND(E229*'113級距'!$P$2*A229/30,0)</f>
        <v>90</v>
      </c>
      <c r="J229" s="8">
        <f>ROUND(D229*'113級距'!$P$4*A229/30,0)</f>
        <v>30</v>
      </c>
      <c r="K229" s="2">
        <f>ROUND(C229*'113級距'!$P$6*0.2*A229/30,0)+ROUND(C229*'113級距'!$P$7*0.2*A229/30,0)</f>
        <v>266</v>
      </c>
      <c r="L229" s="26">
        <f>ROUND(F229*'113級距'!$P$9*0.3,0)</f>
        <v>426</v>
      </c>
      <c r="M229" s="12">
        <f>ROUND(C229*'113級距'!$P$6*0.7*A229/30,0)</f>
        <v>855</v>
      </c>
      <c r="N229" s="3">
        <f>ROUND(C229*'113級距'!$P$6*0.2*A229/30,0)</f>
        <v>244</v>
      </c>
      <c r="O229" s="46">
        <f>ROUND(C229*'113級距'!$P$6*0.2*A229/30*0.25,0)+ROUND(C229*'113級距'!$P$7*0.2*A229/30*0.25,0)</f>
        <v>67</v>
      </c>
      <c r="P229" s="46">
        <f t="shared" si="42"/>
        <v>107</v>
      </c>
      <c r="Q229" s="28">
        <f t="shared" si="43"/>
        <v>199</v>
      </c>
      <c r="R229" s="8">
        <f t="shared" si="44"/>
        <v>319</v>
      </c>
      <c r="S229" s="46">
        <f>ROUND(C229*'113級距'!$P$6*0.2*A229/30*0.5,0)+ROUND(C229*'113級距'!$P$7*0.2*A229/30*0.5,0)</f>
        <v>133</v>
      </c>
      <c r="T229" s="46">
        <f t="shared" si="45"/>
        <v>213</v>
      </c>
      <c r="U229" s="28">
        <f t="shared" si="46"/>
        <v>133</v>
      </c>
      <c r="V229" s="26">
        <f t="shared" si="47"/>
        <v>213</v>
      </c>
    </row>
    <row r="230" spans="1:22" ht="16.5">
      <c r="A230" s="16">
        <v>30</v>
      </c>
      <c r="B230" s="50"/>
      <c r="C230" s="46">
        <f>VLOOKUP(B230,'113級距'!A$10:C$37,3,TRUE)</f>
        <v>11100</v>
      </c>
      <c r="D230" s="46">
        <f>VLOOKUP(B230,'113級距'!$J$23:$L$47,3,TRUE)</f>
        <v>27470</v>
      </c>
      <c r="E230" s="46">
        <f>VLOOKUP(B230,'113級距'!D$3:F$64,3,TRUE)</f>
        <v>1500</v>
      </c>
      <c r="F230" s="47">
        <f>VLOOKUP(B230,'113級距'!G:I,3,TRUE)</f>
        <v>27470</v>
      </c>
      <c r="G230" s="2">
        <f>ROUND(C230*'113級距'!$P$6*0.7*A230/30,0)+ROUND(C230*'113級距'!$P$7*0.7*A230/30,0)</f>
        <v>933</v>
      </c>
      <c r="H230" s="149">
        <f>ROUND(F230*'113級距'!$P$9*0.6*'113級距'!$P$10,0)</f>
        <v>1329</v>
      </c>
      <c r="I230" s="28">
        <f>ROUND(E230*'113級距'!$P$2*A230/30,0)</f>
        <v>90</v>
      </c>
      <c r="J230" s="8">
        <f>ROUND(D230*'113級距'!$P$4*A230/30,0)</f>
        <v>30</v>
      </c>
      <c r="K230" s="2">
        <f>ROUND(C230*'113級距'!$P$6*0.2*A230/30,0)+ROUND(C230*'113級距'!$P$7*0.2*A230/30,0)</f>
        <v>266</v>
      </c>
      <c r="L230" s="26">
        <f>ROUND(F230*'113級距'!$P$9*0.3,0)</f>
        <v>426</v>
      </c>
      <c r="M230" s="12">
        <f>ROUND(C230*'113級距'!$P$6*0.7*A230/30,0)</f>
        <v>855</v>
      </c>
      <c r="N230" s="3">
        <f>ROUND(C230*'113級距'!$P$6*0.2*A230/30,0)</f>
        <v>244</v>
      </c>
      <c r="O230" s="46">
        <f>ROUND(C230*'113級距'!$P$6*0.2*A230/30*0.25,0)+ROUND(C230*'113級距'!$P$7*0.2*A230/30*0.25,0)</f>
        <v>67</v>
      </c>
      <c r="P230" s="46">
        <f t="shared" si="42"/>
        <v>107</v>
      </c>
      <c r="Q230" s="28">
        <f t="shared" si="43"/>
        <v>199</v>
      </c>
      <c r="R230" s="8">
        <f t="shared" si="44"/>
        <v>319</v>
      </c>
      <c r="S230" s="46">
        <f>ROUND(C230*'113級距'!$P$6*0.2*A230/30*0.5,0)+ROUND(C230*'113級距'!$P$7*0.2*A230/30*0.5,0)</f>
        <v>133</v>
      </c>
      <c r="T230" s="46">
        <f t="shared" si="45"/>
        <v>213</v>
      </c>
      <c r="U230" s="28">
        <f t="shared" si="46"/>
        <v>133</v>
      </c>
      <c r="V230" s="26">
        <f t="shared" si="47"/>
        <v>213</v>
      </c>
    </row>
    <row r="231" spans="1:22" ht="16.5">
      <c r="A231" s="16">
        <v>30</v>
      </c>
      <c r="B231" s="50"/>
      <c r="C231" s="46">
        <f>VLOOKUP(B231,'113級距'!A$10:C$37,3,TRUE)</f>
        <v>11100</v>
      </c>
      <c r="D231" s="46">
        <f>VLOOKUP(B231,'113級距'!$J$23:$L$47,3,TRUE)</f>
        <v>27470</v>
      </c>
      <c r="E231" s="46">
        <f>VLOOKUP(B231,'113級距'!D$3:F$64,3,TRUE)</f>
        <v>1500</v>
      </c>
      <c r="F231" s="47">
        <f>VLOOKUP(B231,'113級距'!G:I,3,TRUE)</f>
        <v>27470</v>
      </c>
      <c r="G231" s="2">
        <f>ROUND(C231*'113級距'!$P$6*0.7*A231/30,0)+ROUND(C231*'113級距'!$P$7*0.7*A231/30,0)</f>
        <v>933</v>
      </c>
      <c r="H231" s="149">
        <f>ROUND(F231*'113級距'!$P$9*0.6*'113級距'!$P$10,0)</f>
        <v>1329</v>
      </c>
      <c r="I231" s="28">
        <f>ROUND(E231*'113級距'!$P$2*A231/30,0)</f>
        <v>90</v>
      </c>
      <c r="J231" s="8">
        <f>ROUND(D231*'113級距'!$P$4*A231/30,0)</f>
        <v>30</v>
      </c>
      <c r="K231" s="2">
        <f>ROUND(C231*'113級距'!$P$6*0.2*A231/30,0)+ROUND(C231*'113級距'!$P$7*0.2*A231/30,0)</f>
        <v>266</v>
      </c>
      <c r="L231" s="26">
        <f>ROUND(F231*'113級距'!$P$9*0.3,0)</f>
        <v>426</v>
      </c>
      <c r="M231" s="12">
        <f>ROUND(C231*'113級距'!$P$6*0.7*A231/30,0)</f>
        <v>855</v>
      </c>
      <c r="N231" s="3">
        <f>ROUND(C231*'113級距'!$P$6*0.2*A231/30,0)</f>
        <v>244</v>
      </c>
      <c r="O231" s="46">
        <f>ROUND(C231*'113級距'!$P$6*0.2*A231/30*0.25,0)+ROUND(C231*'113級距'!$P$7*0.2*A231/30*0.25,0)</f>
        <v>67</v>
      </c>
      <c r="P231" s="46">
        <f t="shared" si="42"/>
        <v>107</v>
      </c>
      <c r="Q231" s="28">
        <f t="shared" si="43"/>
        <v>199</v>
      </c>
      <c r="R231" s="8">
        <f t="shared" si="44"/>
        <v>319</v>
      </c>
      <c r="S231" s="46">
        <f>ROUND(C231*'113級距'!$P$6*0.2*A231/30*0.5,0)+ROUND(C231*'113級距'!$P$7*0.2*A231/30*0.5,0)</f>
        <v>133</v>
      </c>
      <c r="T231" s="46">
        <f t="shared" si="45"/>
        <v>213</v>
      </c>
      <c r="U231" s="28">
        <f t="shared" si="46"/>
        <v>133</v>
      </c>
      <c r="V231" s="26">
        <f t="shared" si="47"/>
        <v>213</v>
      </c>
    </row>
    <row r="232" spans="1:22" ht="16.5">
      <c r="A232" s="16">
        <v>30</v>
      </c>
      <c r="B232" s="50"/>
      <c r="C232" s="46">
        <f>VLOOKUP(B232,'113級距'!A$10:C$37,3,TRUE)</f>
        <v>11100</v>
      </c>
      <c r="D232" s="46">
        <f>VLOOKUP(B232,'113級距'!$J$23:$L$47,3,TRUE)</f>
        <v>27470</v>
      </c>
      <c r="E232" s="46">
        <f>VLOOKUP(B232,'113級距'!D$3:F$64,3,TRUE)</f>
        <v>1500</v>
      </c>
      <c r="F232" s="47">
        <f>VLOOKUP(B232,'113級距'!G:I,3,TRUE)</f>
        <v>27470</v>
      </c>
      <c r="G232" s="2">
        <f>ROUND(C232*'113級距'!$P$6*0.7*A232/30,0)+ROUND(C232*'113級距'!$P$7*0.7*A232/30,0)</f>
        <v>933</v>
      </c>
      <c r="H232" s="149">
        <f>ROUND(F232*'113級距'!$P$9*0.6*'113級距'!$P$10,0)</f>
        <v>1329</v>
      </c>
      <c r="I232" s="28">
        <f>ROUND(E232*'113級距'!$P$2*A232/30,0)</f>
        <v>90</v>
      </c>
      <c r="J232" s="8">
        <f>ROUND(D232*'113級距'!$P$4*A232/30,0)</f>
        <v>30</v>
      </c>
      <c r="K232" s="2">
        <f>ROUND(C232*'113級距'!$P$6*0.2*A232/30,0)+ROUND(C232*'113級距'!$P$7*0.2*A232/30,0)</f>
        <v>266</v>
      </c>
      <c r="L232" s="26">
        <f>ROUND(F232*'113級距'!$P$9*0.3,0)</f>
        <v>426</v>
      </c>
      <c r="M232" s="12">
        <f>ROUND(C232*'113級距'!$P$6*0.7*A232/30,0)</f>
        <v>855</v>
      </c>
      <c r="N232" s="3">
        <f>ROUND(C232*'113級距'!$P$6*0.2*A232/30,0)</f>
        <v>244</v>
      </c>
      <c r="O232" s="46">
        <f>ROUND(C232*'113級距'!$P$6*0.2*A232/30*0.25,0)+ROUND(C232*'113級距'!$P$7*0.2*A232/30*0.25,0)</f>
        <v>67</v>
      </c>
      <c r="P232" s="46">
        <f t="shared" si="42"/>
        <v>107</v>
      </c>
      <c r="Q232" s="28">
        <f t="shared" si="43"/>
        <v>199</v>
      </c>
      <c r="R232" s="8">
        <f t="shared" si="44"/>
        <v>319</v>
      </c>
      <c r="S232" s="46">
        <f>ROUND(C232*'113級距'!$P$6*0.2*A232/30*0.5,0)+ROUND(C232*'113級距'!$P$7*0.2*A232/30*0.5,0)</f>
        <v>133</v>
      </c>
      <c r="T232" s="46">
        <f t="shared" si="45"/>
        <v>213</v>
      </c>
      <c r="U232" s="28">
        <f t="shared" si="46"/>
        <v>133</v>
      </c>
      <c r="V232" s="26">
        <f t="shared" si="47"/>
        <v>213</v>
      </c>
    </row>
    <row r="233" spans="1:22" ht="16.5">
      <c r="A233" s="16">
        <v>30</v>
      </c>
      <c r="B233" s="50"/>
      <c r="C233" s="46">
        <f>VLOOKUP(B233,'113級距'!A$10:C$37,3,TRUE)</f>
        <v>11100</v>
      </c>
      <c r="D233" s="46">
        <f>VLOOKUP(B233,'113級距'!$J$23:$L$47,3,TRUE)</f>
        <v>27470</v>
      </c>
      <c r="E233" s="46">
        <f>VLOOKUP(B233,'113級距'!D$3:F$64,3,TRUE)</f>
        <v>1500</v>
      </c>
      <c r="F233" s="47">
        <f>VLOOKUP(B233,'113級距'!G:I,3,TRUE)</f>
        <v>27470</v>
      </c>
      <c r="G233" s="2">
        <f>ROUND(C233*'113級距'!$P$6*0.7*A233/30,0)+ROUND(C233*'113級距'!$P$7*0.7*A233/30,0)</f>
        <v>933</v>
      </c>
      <c r="H233" s="149">
        <f>ROUND(F233*'113級距'!$P$9*0.6*'113級距'!$P$10,0)</f>
        <v>1329</v>
      </c>
      <c r="I233" s="28">
        <f>ROUND(E233*'113級距'!$P$2*A233/30,0)</f>
        <v>90</v>
      </c>
      <c r="J233" s="8">
        <f>ROUND(D233*'113級距'!$P$4*A233/30,0)</f>
        <v>30</v>
      </c>
      <c r="K233" s="2">
        <f>ROUND(C233*'113級距'!$P$6*0.2*A233/30,0)+ROUND(C233*'113級距'!$P$7*0.2*A233/30,0)</f>
        <v>266</v>
      </c>
      <c r="L233" s="26">
        <f>ROUND(F233*'113級距'!$P$9*0.3,0)</f>
        <v>426</v>
      </c>
      <c r="M233" s="12">
        <f>ROUND(C233*'113級距'!$P$6*0.7*A233/30,0)</f>
        <v>855</v>
      </c>
      <c r="N233" s="3">
        <f>ROUND(C233*'113級距'!$P$6*0.2*A233/30,0)</f>
        <v>244</v>
      </c>
      <c r="O233" s="46">
        <f>ROUND(C233*'113級距'!$P$6*0.2*A233/30*0.25,0)+ROUND(C233*'113級距'!$P$7*0.2*A233/30*0.25,0)</f>
        <v>67</v>
      </c>
      <c r="P233" s="46">
        <f t="shared" si="42"/>
        <v>107</v>
      </c>
      <c r="Q233" s="28">
        <f t="shared" si="43"/>
        <v>199</v>
      </c>
      <c r="R233" s="8">
        <f t="shared" si="44"/>
        <v>319</v>
      </c>
      <c r="S233" s="46">
        <f>ROUND(C233*'113級距'!$P$6*0.2*A233/30*0.5,0)+ROUND(C233*'113級距'!$P$7*0.2*A233/30*0.5,0)</f>
        <v>133</v>
      </c>
      <c r="T233" s="46">
        <f t="shared" si="45"/>
        <v>213</v>
      </c>
      <c r="U233" s="28">
        <f t="shared" si="46"/>
        <v>133</v>
      </c>
      <c r="V233" s="26">
        <f t="shared" si="47"/>
        <v>213</v>
      </c>
    </row>
    <row r="234" spans="1:22" ht="16.5">
      <c r="A234" s="16">
        <v>30</v>
      </c>
      <c r="B234" s="50"/>
      <c r="C234" s="46">
        <f>VLOOKUP(B234,'113級距'!A$10:C$37,3,TRUE)</f>
        <v>11100</v>
      </c>
      <c r="D234" s="46">
        <f>VLOOKUP(B234,'113級距'!$J$23:$L$47,3,TRUE)</f>
        <v>27470</v>
      </c>
      <c r="E234" s="46">
        <f>VLOOKUP(B234,'113級距'!D$3:F$64,3,TRUE)</f>
        <v>1500</v>
      </c>
      <c r="F234" s="47">
        <f>VLOOKUP(B234,'113級距'!G:I,3,TRUE)</f>
        <v>27470</v>
      </c>
      <c r="G234" s="2">
        <f>ROUND(C234*'113級距'!$P$6*0.7*A234/30,0)+ROUND(C234*'113級距'!$P$7*0.7*A234/30,0)</f>
        <v>933</v>
      </c>
      <c r="H234" s="149">
        <f>ROUND(F234*'113級距'!$P$9*0.6*'113級距'!$P$10,0)</f>
        <v>1329</v>
      </c>
      <c r="I234" s="28">
        <f>ROUND(E234*'113級距'!$P$2*A234/30,0)</f>
        <v>90</v>
      </c>
      <c r="J234" s="8">
        <f>ROUND(D234*'113級距'!$P$4*A234/30,0)</f>
        <v>30</v>
      </c>
      <c r="K234" s="2">
        <f>ROUND(C234*'113級距'!$P$6*0.2*A234/30,0)+ROUND(C234*'113級距'!$P$7*0.2*A234/30,0)</f>
        <v>266</v>
      </c>
      <c r="L234" s="26">
        <f>ROUND(F234*'113級距'!$P$9*0.3,0)</f>
        <v>426</v>
      </c>
      <c r="M234" s="12">
        <f>ROUND(C234*'113級距'!$P$6*0.7*A234/30,0)</f>
        <v>855</v>
      </c>
      <c r="N234" s="3">
        <f>ROUND(C234*'113級距'!$P$6*0.2*A234/30,0)</f>
        <v>244</v>
      </c>
      <c r="O234" s="46">
        <f>ROUND(C234*'113級距'!$P$6*0.2*A234/30*0.25,0)+ROUND(C234*'113級距'!$P$7*0.2*A234/30*0.25,0)</f>
        <v>67</v>
      </c>
      <c r="P234" s="46">
        <f t="shared" si="42"/>
        <v>107</v>
      </c>
      <c r="Q234" s="28">
        <f t="shared" si="43"/>
        <v>199</v>
      </c>
      <c r="R234" s="8">
        <f t="shared" si="44"/>
        <v>319</v>
      </c>
      <c r="S234" s="46">
        <f>ROUND(C234*'113級距'!$P$6*0.2*A234/30*0.5,0)+ROUND(C234*'113級距'!$P$7*0.2*A234/30*0.5,0)</f>
        <v>133</v>
      </c>
      <c r="T234" s="46">
        <f t="shared" si="45"/>
        <v>213</v>
      </c>
      <c r="U234" s="28">
        <f t="shared" si="46"/>
        <v>133</v>
      </c>
      <c r="V234" s="26">
        <f t="shared" si="47"/>
        <v>213</v>
      </c>
    </row>
    <row r="235" spans="1:22" ht="16.5">
      <c r="A235" s="16">
        <v>30</v>
      </c>
      <c r="B235" s="34"/>
      <c r="C235" s="46">
        <f>VLOOKUP(B235,'113級距'!A$10:C$37,3,TRUE)</f>
        <v>11100</v>
      </c>
      <c r="D235" s="46">
        <f>VLOOKUP(B235,'113級距'!$J$23:$L$47,3,TRUE)</f>
        <v>27470</v>
      </c>
      <c r="E235" s="46">
        <f>VLOOKUP(B235,'113級距'!D$3:F$64,3,TRUE)</f>
        <v>1500</v>
      </c>
      <c r="F235" s="47">
        <f>VLOOKUP(B235,'113級距'!G:I,3,TRUE)</f>
        <v>27470</v>
      </c>
      <c r="G235" s="2">
        <f>ROUND(C235*'113級距'!$P$6*0.7*A235/30,0)+ROUND(C235*'113級距'!$P$7*0.7*A235/30,0)</f>
        <v>933</v>
      </c>
      <c r="H235" s="149">
        <f>ROUND(F235*'113級距'!$P$9*0.6*'113級距'!$P$10,0)</f>
        <v>1329</v>
      </c>
      <c r="I235" s="28">
        <f>ROUND(E235*'113級距'!$P$2*A235/30,0)</f>
        <v>90</v>
      </c>
      <c r="J235" s="8">
        <f>ROUND(D235*'113級距'!$P$4*A235/30,0)</f>
        <v>30</v>
      </c>
      <c r="K235" s="2">
        <f>ROUND(C235*'113級距'!$P$6*0.2*A235/30,0)+ROUND(C235*'113級距'!$P$7*0.2*A235/30,0)</f>
        <v>266</v>
      </c>
      <c r="L235" s="26">
        <f>ROUND(F235*'113級距'!$P$9*0.3,0)</f>
        <v>426</v>
      </c>
      <c r="M235" s="12">
        <f>ROUND(C235*'113級距'!$P$6*0.7*A235/30,0)</f>
        <v>855</v>
      </c>
      <c r="N235" s="3">
        <f>ROUND(C235*'113級距'!$P$6*0.2*A235/30,0)</f>
        <v>244</v>
      </c>
      <c r="O235" s="46">
        <f>ROUND(C235*'113級距'!$P$6*0.2*A235/30*0.25,0)+ROUND(C235*'113級距'!$P$7*0.2*A235/30*0.25,0)</f>
        <v>67</v>
      </c>
      <c r="P235" s="46">
        <f t="shared" si="42"/>
        <v>107</v>
      </c>
      <c r="Q235" s="28">
        <f t="shared" si="43"/>
        <v>199</v>
      </c>
      <c r="R235" s="8">
        <f t="shared" si="44"/>
        <v>319</v>
      </c>
      <c r="S235" s="46">
        <f>ROUND(C235*'113級距'!$P$6*0.2*A235/30*0.5,0)+ROUND(C235*'113級距'!$P$7*0.2*A235/30*0.5,0)</f>
        <v>133</v>
      </c>
      <c r="T235" s="46">
        <f t="shared" si="45"/>
        <v>213</v>
      </c>
      <c r="U235" s="28">
        <f t="shared" si="46"/>
        <v>133</v>
      </c>
      <c r="V235" s="26">
        <f t="shared" si="47"/>
        <v>213</v>
      </c>
    </row>
    <row r="236" spans="1:22" ht="16.5">
      <c r="A236" s="16">
        <v>30</v>
      </c>
      <c r="B236" s="34"/>
      <c r="C236" s="46">
        <f>VLOOKUP(B236,'113級距'!A$10:C$37,3,TRUE)</f>
        <v>11100</v>
      </c>
      <c r="D236" s="46">
        <f>VLOOKUP(B236,'113級距'!$J$23:$L$47,3,TRUE)</f>
        <v>27470</v>
      </c>
      <c r="E236" s="46">
        <f>VLOOKUP(B236,'113級距'!D$3:F$64,3,TRUE)</f>
        <v>1500</v>
      </c>
      <c r="F236" s="47">
        <f>VLOOKUP(B236,'113級距'!G:I,3,TRUE)</f>
        <v>27470</v>
      </c>
      <c r="G236" s="2">
        <f>ROUND(C236*'113級距'!$P$6*0.7*A236/30,0)+ROUND(C236*'113級距'!$P$7*0.7*A236/30,0)</f>
        <v>933</v>
      </c>
      <c r="H236" s="149">
        <f>ROUND(F236*'113級距'!$P$9*0.6*'113級距'!$P$10,0)</f>
        <v>1329</v>
      </c>
      <c r="I236" s="28">
        <f>ROUND(E236*'113級距'!$P$2*A236/30,0)</f>
        <v>90</v>
      </c>
      <c r="J236" s="8">
        <f>ROUND(D236*'113級距'!$P$4*A236/30,0)</f>
        <v>30</v>
      </c>
      <c r="K236" s="2">
        <f>ROUND(C236*'113級距'!$P$6*0.2*A236/30,0)+ROUND(C236*'113級距'!$P$7*0.2*A236/30,0)</f>
        <v>266</v>
      </c>
      <c r="L236" s="26">
        <f>ROUND(F236*'113級距'!$P$9*0.3,0)</f>
        <v>426</v>
      </c>
      <c r="M236" s="12">
        <f>ROUND(C236*'113級距'!$P$6*0.7*A236/30,0)</f>
        <v>855</v>
      </c>
      <c r="N236" s="3">
        <f>ROUND(C236*'113級距'!$P$6*0.2*A236/30,0)</f>
        <v>244</v>
      </c>
      <c r="O236" s="46">
        <f>ROUND(C236*'113級距'!$P$6*0.2*A236/30*0.25,0)+ROUND(C236*'113級距'!$P$7*0.2*A236/30*0.25,0)</f>
        <v>67</v>
      </c>
      <c r="P236" s="46">
        <f t="shared" si="42"/>
        <v>107</v>
      </c>
      <c r="Q236" s="28">
        <f t="shared" si="43"/>
        <v>199</v>
      </c>
      <c r="R236" s="8">
        <f t="shared" si="44"/>
        <v>319</v>
      </c>
      <c r="S236" s="46">
        <f>ROUND(C236*'113級距'!$P$6*0.2*A236/30*0.5,0)+ROUND(C236*'113級距'!$P$7*0.2*A236/30*0.5,0)</f>
        <v>133</v>
      </c>
      <c r="T236" s="46">
        <f t="shared" si="45"/>
        <v>213</v>
      </c>
      <c r="U236" s="28">
        <f t="shared" si="46"/>
        <v>133</v>
      </c>
      <c r="V236" s="26">
        <f t="shared" si="47"/>
        <v>213</v>
      </c>
    </row>
    <row r="237" spans="1:22" ht="16.5">
      <c r="A237" s="16">
        <v>30</v>
      </c>
      <c r="B237" s="34"/>
      <c r="C237" s="46">
        <f>VLOOKUP(B237,'113級距'!A$10:C$37,3,TRUE)</f>
        <v>11100</v>
      </c>
      <c r="D237" s="46">
        <f>VLOOKUP(B237,'113級距'!$J$23:$L$47,3,TRUE)</f>
        <v>27470</v>
      </c>
      <c r="E237" s="46">
        <f>VLOOKUP(B237,'113級距'!D$3:F$64,3,TRUE)</f>
        <v>1500</v>
      </c>
      <c r="F237" s="47">
        <f>VLOOKUP(B237,'113級距'!G:I,3,TRUE)</f>
        <v>27470</v>
      </c>
      <c r="G237" s="2">
        <f>ROUND(C237*'113級距'!$P$6*0.7*A237/30,0)+ROUND(C237*'113級距'!$P$7*0.7*A237/30,0)</f>
        <v>933</v>
      </c>
      <c r="H237" s="149">
        <f>ROUND(F237*'113級距'!$P$9*0.6*'113級距'!$P$10,0)</f>
        <v>1329</v>
      </c>
      <c r="I237" s="28">
        <f>ROUND(E237*'113級距'!$P$2*A237/30,0)</f>
        <v>90</v>
      </c>
      <c r="J237" s="8">
        <f>ROUND(D237*'113級距'!$P$4*A237/30,0)</f>
        <v>30</v>
      </c>
      <c r="K237" s="2">
        <f>ROUND(C237*'113級距'!$P$6*0.2*A237/30,0)+ROUND(C237*'113級距'!$P$7*0.2*A237/30,0)</f>
        <v>266</v>
      </c>
      <c r="L237" s="26">
        <f>ROUND(F237*'113級距'!$P$9*0.3,0)</f>
        <v>426</v>
      </c>
      <c r="M237" s="12">
        <f>ROUND(C237*'113級距'!$P$6*0.7*A237/30,0)</f>
        <v>855</v>
      </c>
      <c r="N237" s="3">
        <f>ROUND(C237*'113級距'!$P$6*0.2*A237/30,0)</f>
        <v>244</v>
      </c>
      <c r="O237" s="46">
        <f>ROUND(C237*'113級距'!$P$6*0.2*A237/30*0.25,0)+ROUND(C237*'113級距'!$P$7*0.2*A237/30*0.25,0)</f>
        <v>67</v>
      </c>
      <c r="P237" s="46">
        <f t="shared" si="42"/>
        <v>107</v>
      </c>
      <c r="Q237" s="28">
        <f t="shared" si="43"/>
        <v>199</v>
      </c>
      <c r="R237" s="8">
        <f t="shared" si="44"/>
        <v>319</v>
      </c>
      <c r="S237" s="46">
        <f>ROUND(C237*'113級距'!$P$6*0.2*A237/30*0.5,0)+ROUND(C237*'113級距'!$P$7*0.2*A237/30*0.5,0)</f>
        <v>133</v>
      </c>
      <c r="T237" s="46">
        <f t="shared" si="45"/>
        <v>213</v>
      </c>
      <c r="U237" s="28">
        <f t="shared" si="46"/>
        <v>133</v>
      </c>
      <c r="V237" s="26">
        <f t="shared" si="47"/>
        <v>213</v>
      </c>
    </row>
    <row r="238" spans="1:22" ht="16.5">
      <c r="A238" s="16">
        <v>30</v>
      </c>
      <c r="B238" s="34"/>
      <c r="C238" s="46">
        <f>VLOOKUP(B238,'113級距'!A$10:C$37,3,TRUE)</f>
        <v>11100</v>
      </c>
      <c r="D238" s="46">
        <f>VLOOKUP(B238,'113級距'!$J$23:$L$47,3,TRUE)</f>
        <v>27470</v>
      </c>
      <c r="E238" s="46">
        <f>VLOOKUP(B238,'113級距'!D$3:F$64,3,TRUE)</f>
        <v>1500</v>
      </c>
      <c r="F238" s="47">
        <f>VLOOKUP(B238,'113級距'!G:I,3,TRUE)</f>
        <v>27470</v>
      </c>
      <c r="G238" s="2">
        <f>ROUND(C238*'113級距'!$P$6*0.7*A238/30,0)+ROUND(C238*'113級距'!$P$7*0.7*A238/30,0)</f>
        <v>933</v>
      </c>
      <c r="H238" s="149">
        <f>ROUND(F238*'113級距'!$P$9*0.6*'113級距'!$P$10,0)</f>
        <v>1329</v>
      </c>
      <c r="I238" s="28">
        <f>ROUND(E238*'113級距'!$P$2*A238/30,0)</f>
        <v>90</v>
      </c>
      <c r="J238" s="8">
        <f>ROUND(D238*'113級距'!$P$4*A238/30,0)</f>
        <v>30</v>
      </c>
      <c r="K238" s="2">
        <f>ROUND(C238*'113級距'!$P$6*0.2*A238/30,0)+ROUND(C238*'113級距'!$P$7*0.2*A238/30,0)</f>
        <v>266</v>
      </c>
      <c r="L238" s="26">
        <f>ROUND(F238*'113級距'!$P$9*0.3,0)</f>
        <v>426</v>
      </c>
      <c r="M238" s="12">
        <f>ROUND(C238*'113級距'!$P$6*0.7*A238/30,0)</f>
        <v>855</v>
      </c>
      <c r="N238" s="3">
        <f>ROUND(C238*'113級距'!$P$6*0.2*A238/30,0)</f>
        <v>244</v>
      </c>
      <c r="O238" s="46">
        <f>ROUND(C238*'113級距'!$P$6*0.2*A238/30*0.25,0)+ROUND(C238*'113級距'!$P$7*0.2*A238/30*0.25,0)</f>
        <v>67</v>
      </c>
      <c r="P238" s="46">
        <f t="shared" si="42"/>
        <v>107</v>
      </c>
      <c r="Q238" s="28">
        <f t="shared" si="43"/>
        <v>199</v>
      </c>
      <c r="R238" s="8">
        <f t="shared" si="44"/>
        <v>319</v>
      </c>
      <c r="S238" s="46">
        <f>ROUND(C238*'113級距'!$P$6*0.2*A238/30*0.5,0)+ROUND(C238*'113級距'!$P$7*0.2*A238/30*0.5,0)</f>
        <v>133</v>
      </c>
      <c r="T238" s="46">
        <f t="shared" si="45"/>
        <v>213</v>
      </c>
      <c r="U238" s="28">
        <f t="shared" si="46"/>
        <v>133</v>
      </c>
      <c r="V238" s="26">
        <f t="shared" si="47"/>
        <v>213</v>
      </c>
    </row>
    <row r="239" spans="1:22" ht="16.5">
      <c r="A239" s="16">
        <v>30</v>
      </c>
      <c r="B239" s="34"/>
      <c r="C239" s="46">
        <f>VLOOKUP(B239,'113級距'!A$10:C$37,3,TRUE)</f>
        <v>11100</v>
      </c>
      <c r="D239" s="46">
        <f>VLOOKUP(B239,'113級距'!$J$23:$L$47,3,TRUE)</f>
        <v>27470</v>
      </c>
      <c r="E239" s="46">
        <f>VLOOKUP(B239,'113級距'!D$3:F$64,3,TRUE)</f>
        <v>1500</v>
      </c>
      <c r="F239" s="47">
        <f>VLOOKUP(B239,'113級距'!G:I,3,TRUE)</f>
        <v>27470</v>
      </c>
      <c r="G239" s="2">
        <f>ROUND(C239*'113級距'!$P$6*0.7*A239/30,0)+ROUND(C239*'113級距'!$P$7*0.7*A239/30,0)</f>
        <v>933</v>
      </c>
      <c r="H239" s="149">
        <f>ROUND(F239*'113級距'!$P$9*0.6*'113級距'!$P$10,0)</f>
        <v>1329</v>
      </c>
      <c r="I239" s="28">
        <f>ROUND(E239*'113級距'!$P$2*A239/30,0)</f>
        <v>90</v>
      </c>
      <c r="J239" s="8">
        <f>ROUND(D239*'113級距'!$P$4*A239/30,0)</f>
        <v>30</v>
      </c>
      <c r="K239" s="2">
        <f>ROUND(C239*'113級距'!$P$6*0.2*A239/30,0)+ROUND(C239*'113級距'!$P$7*0.2*A239/30,0)</f>
        <v>266</v>
      </c>
      <c r="L239" s="26">
        <f>ROUND(F239*'113級距'!$P$9*0.3,0)</f>
        <v>426</v>
      </c>
      <c r="M239" s="12">
        <f>ROUND(C239*'113級距'!$P$6*0.7*A239/30,0)</f>
        <v>855</v>
      </c>
      <c r="N239" s="3">
        <f>ROUND(C239*'113級距'!$P$6*0.2*A239/30,0)</f>
        <v>244</v>
      </c>
      <c r="O239" s="46">
        <f>ROUND(C239*'113級距'!$P$6*0.2*A239/30*0.25,0)+ROUND(C239*'113級距'!$P$7*0.2*A239/30*0.25,0)</f>
        <v>67</v>
      </c>
      <c r="P239" s="46">
        <f t="shared" si="42"/>
        <v>107</v>
      </c>
      <c r="Q239" s="28">
        <f t="shared" si="43"/>
        <v>199</v>
      </c>
      <c r="R239" s="8">
        <f t="shared" si="44"/>
        <v>319</v>
      </c>
      <c r="S239" s="46">
        <f>ROUND(C239*'113級距'!$P$6*0.2*A239/30*0.5,0)+ROUND(C239*'113級距'!$P$7*0.2*A239/30*0.5,0)</f>
        <v>133</v>
      </c>
      <c r="T239" s="46">
        <f t="shared" si="45"/>
        <v>213</v>
      </c>
      <c r="U239" s="28">
        <f t="shared" si="46"/>
        <v>133</v>
      </c>
      <c r="V239" s="26">
        <f t="shared" si="47"/>
        <v>213</v>
      </c>
    </row>
    <row r="240" spans="1:22" ht="16.5">
      <c r="A240" s="16">
        <v>30</v>
      </c>
      <c r="B240" s="34"/>
      <c r="C240" s="46">
        <f>VLOOKUP(B240,'113級距'!A$10:C$37,3,TRUE)</f>
        <v>11100</v>
      </c>
      <c r="D240" s="46">
        <f>VLOOKUP(B240,'113級距'!$J$23:$L$47,3,TRUE)</f>
        <v>27470</v>
      </c>
      <c r="E240" s="46">
        <f>VLOOKUP(B240,'113級距'!D$3:F$64,3,TRUE)</f>
        <v>1500</v>
      </c>
      <c r="F240" s="47">
        <f>VLOOKUP(B240,'113級距'!G:I,3,TRUE)</f>
        <v>27470</v>
      </c>
      <c r="G240" s="2">
        <f>ROUND(C240*'113級距'!$P$6*0.7*A240/30,0)+ROUND(C240*'113級距'!$P$7*0.7*A240/30,0)</f>
        <v>933</v>
      </c>
      <c r="H240" s="149">
        <f>ROUND(F240*'113級距'!$P$9*0.6*'113級距'!$P$10,0)</f>
        <v>1329</v>
      </c>
      <c r="I240" s="28">
        <f>ROUND(E240*'113級距'!$P$2*A240/30,0)</f>
        <v>90</v>
      </c>
      <c r="J240" s="8">
        <f>ROUND(D240*'113級距'!$P$4*A240/30,0)</f>
        <v>30</v>
      </c>
      <c r="K240" s="2">
        <f>ROUND(C240*'113級距'!$P$6*0.2*A240/30,0)+ROUND(C240*'113級距'!$P$7*0.2*A240/30,0)</f>
        <v>266</v>
      </c>
      <c r="L240" s="26">
        <f>ROUND(F240*'113級距'!$P$9*0.3,0)</f>
        <v>426</v>
      </c>
      <c r="M240" s="12">
        <f>ROUND(C240*'113級距'!$P$6*0.7*A240/30,0)</f>
        <v>855</v>
      </c>
      <c r="N240" s="3">
        <f>ROUND(C240*'113級距'!$P$6*0.2*A240/30,0)</f>
        <v>244</v>
      </c>
      <c r="O240" s="46">
        <f>ROUND(C240*'113級距'!$P$6*0.2*A240/30*0.25,0)+ROUND(C240*'113級距'!$P$7*0.2*A240/30*0.25,0)</f>
        <v>67</v>
      </c>
      <c r="P240" s="46">
        <f t="shared" si="42"/>
        <v>107</v>
      </c>
      <c r="Q240" s="28">
        <f t="shared" si="43"/>
        <v>199</v>
      </c>
      <c r="R240" s="8">
        <f t="shared" si="44"/>
        <v>319</v>
      </c>
      <c r="S240" s="46">
        <f>ROUND(C240*'113級距'!$P$6*0.2*A240/30*0.5,0)+ROUND(C240*'113級距'!$P$7*0.2*A240/30*0.5,0)</f>
        <v>133</v>
      </c>
      <c r="T240" s="46">
        <f t="shared" si="45"/>
        <v>213</v>
      </c>
      <c r="U240" s="28">
        <f t="shared" si="46"/>
        <v>133</v>
      </c>
      <c r="V240" s="26">
        <f t="shared" si="47"/>
        <v>213</v>
      </c>
    </row>
    <row r="241" spans="1:22" ht="16.5">
      <c r="A241" s="16">
        <v>30</v>
      </c>
      <c r="B241" s="50"/>
      <c r="C241" s="46">
        <f>VLOOKUP(B241,'113級距'!A$10:C$37,3,TRUE)</f>
        <v>11100</v>
      </c>
      <c r="D241" s="46">
        <f>VLOOKUP(B241,'113級距'!$J$23:$L$47,3,TRUE)</f>
        <v>27470</v>
      </c>
      <c r="E241" s="46">
        <f>VLOOKUP(B241,'113級距'!D$3:F$64,3,TRUE)</f>
        <v>1500</v>
      </c>
      <c r="F241" s="47">
        <f>VLOOKUP(B241,'113級距'!G:I,3,TRUE)</f>
        <v>27470</v>
      </c>
      <c r="G241" s="2">
        <f>ROUND(C241*'113級距'!$P$6*0.7*A241/30,0)+ROUND(C241*'113級距'!$P$7*0.7*A241/30,0)</f>
        <v>933</v>
      </c>
      <c r="H241" s="149">
        <f>ROUND(F241*'113級距'!$P$9*0.6*'113級距'!$P$10,0)</f>
        <v>1329</v>
      </c>
      <c r="I241" s="28">
        <f>ROUND(E241*'113級距'!$P$2*A241/30,0)</f>
        <v>90</v>
      </c>
      <c r="J241" s="8">
        <f>ROUND(D241*'113級距'!$P$4*A241/30,0)</f>
        <v>30</v>
      </c>
      <c r="K241" s="2">
        <f>ROUND(C241*'113級距'!$P$6*0.2*A241/30,0)+ROUND(C241*'113級距'!$P$7*0.2*A241/30,0)</f>
        <v>266</v>
      </c>
      <c r="L241" s="26">
        <f>ROUND(F241*'113級距'!$P$9*0.3,0)</f>
        <v>426</v>
      </c>
      <c r="M241" s="12">
        <f>ROUND(C241*'113級距'!$P$6*0.7*A241/30,0)</f>
        <v>855</v>
      </c>
      <c r="N241" s="3">
        <f>ROUND(C241*'113級距'!$P$6*0.2*A241/30,0)</f>
        <v>244</v>
      </c>
      <c r="O241" s="46">
        <f>ROUND(C241*'113級距'!$P$6*0.2*A241/30*0.25,0)+ROUND(C241*'113級距'!$P$7*0.2*A241/30*0.25,0)</f>
        <v>67</v>
      </c>
      <c r="P241" s="46">
        <f t="shared" si="42"/>
        <v>107</v>
      </c>
      <c r="Q241" s="28">
        <f t="shared" si="43"/>
        <v>199</v>
      </c>
      <c r="R241" s="8">
        <f t="shared" si="44"/>
        <v>319</v>
      </c>
      <c r="S241" s="46">
        <f>ROUND(C241*'113級距'!$P$6*0.2*A241/30*0.5,0)+ROUND(C241*'113級距'!$P$7*0.2*A241/30*0.5,0)</f>
        <v>133</v>
      </c>
      <c r="T241" s="46">
        <f t="shared" si="45"/>
        <v>213</v>
      </c>
      <c r="U241" s="28">
        <f t="shared" si="46"/>
        <v>133</v>
      </c>
      <c r="V241" s="26">
        <f t="shared" si="47"/>
        <v>213</v>
      </c>
    </row>
    <row r="242" spans="1:22" ht="16.5">
      <c r="A242" s="16">
        <v>30</v>
      </c>
      <c r="B242" s="50"/>
      <c r="C242" s="46">
        <f>VLOOKUP(B242,'113級距'!A$10:C$37,3,TRUE)</f>
        <v>11100</v>
      </c>
      <c r="D242" s="46">
        <f>VLOOKUP(B242,'113級距'!$J$23:$L$47,3,TRUE)</f>
        <v>27470</v>
      </c>
      <c r="E242" s="46">
        <f>VLOOKUP(B242,'113級距'!D$3:F$64,3,TRUE)</f>
        <v>1500</v>
      </c>
      <c r="F242" s="47">
        <f>VLOOKUP(B242,'113級距'!G:I,3,TRUE)</f>
        <v>27470</v>
      </c>
      <c r="G242" s="2">
        <f>ROUND(C242*'113級距'!$P$6*0.7*A242/30,0)+ROUND(C242*'113級距'!$P$7*0.7*A242/30,0)</f>
        <v>933</v>
      </c>
      <c r="H242" s="149">
        <f>ROUND(F242*'113級距'!$P$9*0.6*'113級距'!$P$10,0)</f>
        <v>1329</v>
      </c>
      <c r="I242" s="28">
        <f>ROUND(E242*'113級距'!$P$2*A242/30,0)</f>
        <v>90</v>
      </c>
      <c r="J242" s="8">
        <f>ROUND(D242*'113級距'!$P$4*A242/30,0)</f>
        <v>30</v>
      </c>
      <c r="K242" s="2">
        <f>ROUND(C242*'113級距'!$P$6*0.2*A242/30,0)+ROUND(C242*'113級距'!$P$7*0.2*A242/30,0)</f>
        <v>266</v>
      </c>
      <c r="L242" s="26">
        <f>ROUND(F242*'113級距'!$P$9*0.3,0)</f>
        <v>426</v>
      </c>
      <c r="M242" s="12">
        <f>ROUND(C242*'113級距'!$P$6*0.7*A242/30,0)</f>
        <v>855</v>
      </c>
      <c r="N242" s="3">
        <f>ROUND(C242*'113級距'!$P$6*0.2*A242/30,0)</f>
        <v>244</v>
      </c>
      <c r="O242" s="46">
        <f>ROUND(C242*'113級距'!$P$6*0.2*A242/30*0.25,0)+ROUND(C242*'113級距'!$P$7*0.2*A242/30*0.25,0)</f>
        <v>67</v>
      </c>
      <c r="P242" s="46">
        <f t="shared" si="42"/>
        <v>107</v>
      </c>
      <c r="Q242" s="28">
        <f t="shared" si="43"/>
        <v>199</v>
      </c>
      <c r="R242" s="8">
        <f t="shared" si="44"/>
        <v>319</v>
      </c>
      <c r="S242" s="46">
        <f>ROUND(C242*'113級距'!$P$6*0.2*A242/30*0.5,0)+ROUND(C242*'113級距'!$P$7*0.2*A242/30*0.5,0)</f>
        <v>133</v>
      </c>
      <c r="T242" s="46">
        <f t="shared" si="45"/>
        <v>213</v>
      </c>
      <c r="U242" s="28">
        <f t="shared" si="46"/>
        <v>133</v>
      </c>
      <c r="V242" s="26">
        <f t="shared" si="47"/>
        <v>213</v>
      </c>
    </row>
    <row r="243" spans="1:22" ht="16.5">
      <c r="A243" s="16">
        <v>30</v>
      </c>
      <c r="B243" s="50"/>
      <c r="C243" s="46">
        <f>VLOOKUP(B243,'113級距'!A$10:C$37,3,TRUE)</f>
        <v>11100</v>
      </c>
      <c r="D243" s="46">
        <f>VLOOKUP(B243,'113級距'!$J$23:$L$47,3,TRUE)</f>
        <v>27470</v>
      </c>
      <c r="E243" s="46">
        <f>VLOOKUP(B243,'113級距'!D$3:F$64,3,TRUE)</f>
        <v>1500</v>
      </c>
      <c r="F243" s="47">
        <f>VLOOKUP(B243,'113級距'!G:I,3,TRUE)</f>
        <v>27470</v>
      </c>
      <c r="G243" s="2">
        <f>ROUND(C243*'113級距'!$P$6*0.7*A243/30,0)+ROUND(C243*'113級距'!$P$7*0.7*A243/30,0)</f>
        <v>933</v>
      </c>
      <c r="H243" s="149">
        <f>ROUND(F243*'113級距'!$P$9*0.6*'113級距'!$P$10,0)</f>
        <v>1329</v>
      </c>
      <c r="I243" s="28">
        <f>ROUND(E243*'113級距'!$P$2*A243/30,0)</f>
        <v>90</v>
      </c>
      <c r="J243" s="8">
        <f>ROUND(D243*'113級距'!$P$4*A243/30,0)</f>
        <v>30</v>
      </c>
      <c r="K243" s="2">
        <f>ROUND(C243*'113級距'!$P$6*0.2*A243/30,0)+ROUND(C243*'113級距'!$P$7*0.2*A243/30,0)</f>
        <v>266</v>
      </c>
      <c r="L243" s="26">
        <f>ROUND(F243*'113級距'!$P$9*0.3,0)</f>
        <v>426</v>
      </c>
      <c r="M243" s="12">
        <f>ROUND(C243*'113級距'!$P$6*0.7*A243/30,0)</f>
        <v>855</v>
      </c>
      <c r="N243" s="3">
        <f>ROUND(C243*'113級距'!$P$6*0.2*A243/30,0)</f>
        <v>244</v>
      </c>
      <c r="O243" s="46">
        <f>ROUND(C243*'113級距'!$P$6*0.2*A243/30*0.25,0)+ROUND(C243*'113級距'!$P$7*0.2*A243/30*0.25,0)</f>
        <v>67</v>
      </c>
      <c r="P243" s="46">
        <f t="shared" si="42"/>
        <v>107</v>
      </c>
      <c r="Q243" s="28">
        <f t="shared" si="43"/>
        <v>199</v>
      </c>
      <c r="R243" s="8">
        <f t="shared" si="44"/>
        <v>319</v>
      </c>
      <c r="S243" s="46">
        <f>ROUND(C243*'113級距'!$P$6*0.2*A243/30*0.5,0)+ROUND(C243*'113級距'!$P$7*0.2*A243/30*0.5,0)</f>
        <v>133</v>
      </c>
      <c r="T243" s="46">
        <f t="shared" si="45"/>
        <v>213</v>
      </c>
      <c r="U243" s="28">
        <f t="shared" si="46"/>
        <v>133</v>
      </c>
      <c r="V243" s="26">
        <f t="shared" si="47"/>
        <v>213</v>
      </c>
    </row>
    <row r="244" spans="1:22" ht="16.5">
      <c r="A244" s="16">
        <v>30</v>
      </c>
      <c r="B244" s="50"/>
      <c r="C244" s="46">
        <f>VLOOKUP(B244,'113級距'!A$10:C$37,3,TRUE)</f>
        <v>11100</v>
      </c>
      <c r="D244" s="46">
        <f>VLOOKUP(B244,'113級距'!$J$23:$L$47,3,TRUE)</f>
        <v>27470</v>
      </c>
      <c r="E244" s="46">
        <f>VLOOKUP(B244,'113級距'!D$3:F$64,3,TRUE)</f>
        <v>1500</v>
      </c>
      <c r="F244" s="47">
        <f>VLOOKUP(B244,'113級距'!G:I,3,TRUE)</f>
        <v>27470</v>
      </c>
      <c r="G244" s="2">
        <f>ROUND(C244*'113級距'!$P$6*0.7*A244/30,0)+ROUND(C244*'113級距'!$P$7*0.7*A244/30,0)</f>
        <v>933</v>
      </c>
      <c r="H244" s="149">
        <f>ROUND(F244*'113級距'!$P$9*0.6*'113級距'!$P$10,0)</f>
        <v>1329</v>
      </c>
      <c r="I244" s="28">
        <f>ROUND(E244*'113級距'!$P$2*A244/30,0)</f>
        <v>90</v>
      </c>
      <c r="J244" s="8">
        <f>ROUND(D244*'113級距'!$P$4*A244/30,0)</f>
        <v>30</v>
      </c>
      <c r="K244" s="2">
        <f>ROUND(C244*'113級距'!$P$6*0.2*A244/30,0)+ROUND(C244*'113級距'!$P$7*0.2*A244/30,0)</f>
        <v>266</v>
      </c>
      <c r="L244" s="26">
        <f>ROUND(F244*'113級距'!$P$9*0.3,0)</f>
        <v>426</v>
      </c>
      <c r="M244" s="12">
        <f>ROUND(C244*'113級距'!$P$6*0.7*A244/30,0)</f>
        <v>855</v>
      </c>
      <c r="N244" s="3">
        <f>ROUND(C244*'113級距'!$P$6*0.2*A244/30,0)</f>
        <v>244</v>
      </c>
      <c r="O244" s="46">
        <f>ROUND(C244*'113級距'!$P$6*0.2*A244/30*0.25,0)+ROUND(C244*'113級距'!$P$7*0.2*A244/30*0.25,0)</f>
        <v>67</v>
      </c>
      <c r="P244" s="46">
        <f aca="true" t="shared" si="48" ref="P244:P280">ROUNDUP(ROUNDDOWN(L244/4,1),0)</f>
        <v>107</v>
      </c>
      <c r="Q244" s="28">
        <f aca="true" t="shared" si="49" ref="Q244:Q280">ROUND(K244-O244,0)</f>
        <v>199</v>
      </c>
      <c r="R244" s="8">
        <f aca="true" t="shared" si="50" ref="R244:R280">ROUND(L244-P244,0)</f>
        <v>319</v>
      </c>
      <c r="S244" s="46">
        <f>ROUND(C244*'113級距'!$P$6*0.2*A244/30*0.5,0)+ROUND(C244*'113級距'!$P$7*0.2*A244/30*0.5,0)</f>
        <v>133</v>
      </c>
      <c r="T244" s="46">
        <f aca="true" t="shared" si="51" ref="T244:T280">ROUNDUP(ROUNDDOWN(L244/2,1),0)</f>
        <v>213</v>
      </c>
      <c r="U244" s="28">
        <f aca="true" t="shared" si="52" ref="U244:U280">ROUND(K244-S244,0)</f>
        <v>133</v>
      </c>
      <c r="V244" s="26">
        <f aca="true" t="shared" si="53" ref="V244:V280">ROUND(L244-T244,0)</f>
        <v>213</v>
      </c>
    </row>
    <row r="245" spans="1:22" ht="16.5">
      <c r="A245" s="16">
        <v>30</v>
      </c>
      <c r="B245" s="50"/>
      <c r="C245" s="46">
        <f>VLOOKUP(B245,'113級距'!A$10:C$37,3,TRUE)</f>
        <v>11100</v>
      </c>
      <c r="D245" s="46">
        <f>VLOOKUP(B245,'113級距'!$J$23:$L$47,3,TRUE)</f>
        <v>27470</v>
      </c>
      <c r="E245" s="46">
        <f>VLOOKUP(B245,'113級距'!D$3:F$64,3,TRUE)</f>
        <v>1500</v>
      </c>
      <c r="F245" s="47">
        <f>VLOOKUP(B245,'113級距'!G:I,3,TRUE)</f>
        <v>27470</v>
      </c>
      <c r="G245" s="2">
        <f>ROUND(C245*'113級距'!$P$6*0.7*A245/30,0)+ROUND(C245*'113級距'!$P$7*0.7*A245/30,0)</f>
        <v>933</v>
      </c>
      <c r="H245" s="149">
        <f>ROUND(F245*'113級距'!$P$9*0.6*'113級距'!$P$10,0)</f>
        <v>1329</v>
      </c>
      <c r="I245" s="28">
        <f>ROUND(E245*'113級距'!$P$2*A245/30,0)</f>
        <v>90</v>
      </c>
      <c r="J245" s="8">
        <f>ROUND(D245*'113級距'!$P$4*A245/30,0)</f>
        <v>30</v>
      </c>
      <c r="K245" s="2">
        <f>ROUND(C245*'113級距'!$P$6*0.2*A245/30,0)+ROUND(C245*'113級距'!$P$7*0.2*A245/30,0)</f>
        <v>266</v>
      </c>
      <c r="L245" s="26">
        <f>ROUND(F245*'113級距'!$P$9*0.3,0)</f>
        <v>426</v>
      </c>
      <c r="M245" s="12">
        <f>ROUND(C245*'113級距'!$P$6*0.7*A245/30,0)</f>
        <v>855</v>
      </c>
      <c r="N245" s="3">
        <f>ROUND(C245*'113級距'!$P$6*0.2*A245/30,0)</f>
        <v>244</v>
      </c>
      <c r="O245" s="46">
        <f>ROUND(C245*'113級距'!$P$6*0.2*A245/30*0.25,0)+ROUND(C245*'113級距'!$P$7*0.2*A245/30*0.25,0)</f>
        <v>67</v>
      </c>
      <c r="P245" s="46">
        <f t="shared" si="48"/>
        <v>107</v>
      </c>
      <c r="Q245" s="28">
        <f t="shared" si="49"/>
        <v>199</v>
      </c>
      <c r="R245" s="8">
        <f t="shared" si="50"/>
        <v>319</v>
      </c>
      <c r="S245" s="46">
        <f>ROUND(C245*'113級距'!$P$6*0.2*A245/30*0.5,0)+ROUND(C245*'113級距'!$P$7*0.2*A245/30*0.5,0)</f>
        <v>133</v>
      </c>
      <c r="T245" s="46">
        <f t="shared" si="51"/>
        <v>213</v>
      </c>
      <c r="U245" s="28">
        <f t="shared" si="52"/>
        <v>133</v>
      </c>
      <c r="V245" s="26">
        <f t="shared" si="53"/>
        <v>213</v>
      </c>
    </row>
    <row r="246" spans="1:22" ht="16.5">
      <c r="A246" s="16">
        <v>30</v>
      </c>
      <c r="B246" s="50"/>
      <c r="C246" s="46">
        <f>VLOOKUP(B246,'113級距'!A$10:C$37,3,TRUE)</f>
        <v>11100</v>
      </c>
      <c r="D246" s="46">
        <f>VLOOKUP(B246,'113級距'!$J$23:$L$47,3,TRUE)</f>
        <v>27470</v>
      </c>
      <c r="E246" s="46">
        <f>VLOOKUP(B246,'113級距'!D$3:F$64,3,TRUE)</f>
        <v>1500</v>
      </c>
      <c r="F246" s="47">
        <f>VLOOKUP(B246,'113級距'!G:I,3,TRUE)</f>
        <v>27470</v>
      </c>
      <c r="G246" s="2">
        <f>ROUND(C246*'113級距'!$P$6*0.7*A246/30,0)+ROUND(C246*'113級距'!$P$7*0.7*A246/30,0)</f>
        <v>933</v>
      </c>
      <c r="H246" s="149">
        <f>ROUND(F246*'113級距'!$P$9*0.6*'113級距'!$P$10,0)</f>
        <v>1329</v>
      </c>
      <c r="I246" s="28">
        <f>ROUND(E246*'113級距'!$P$2*A246/30,0)</f>
        <v>90</v>
      </c>
      <c r="J246" s="8">
        <f>ROUND(D246*'113級距'!$P$4*A246/30,0)</f>
        <v>30</v>
      </c>
      <c r="K246" s="2">
        <f>ROUND(C246*'113級距'!$P$6*0.2*A246/30,0)+ROUND(C246*'113級距'!$P$7*0.2*A246/30,0)</f>
        <v>266</v>
      </c>
      <c r="L246" s="26">
        <f>ROUND(F246*'113級距'!$P$9*0.3,0)</f>
        <v>426</v>
      </c>
      <c r="M246" s="12">
        <f>ROUND(C246*'113級距'!$P$6*0.7*A246/30,0)</f>
        <v>855</v>
      </c>
      <c r="N246" s="3">
        <f>ROUND(C246*'113級距'!$P$6*0.2*A246/30,0)</f>
        <v>244</v>
      </c>
      <c r="O246" s="46">
        <f>ROUND(C246*'113級距'!$P$6*0.2*A246/30*0.25,0)+ROUND(C246*'113級距'!$P$7*0.2*A246/30*0.25,0)</f>
        <v>67</v>
      </c>
      <c r="P246" s="46">
        <f t="shared" si="48"/>
        <v>107</v>
      </c>
      <c r="Q246" s="28">
        <f t="shared" si="49"/>
        <v>199</v>
      </c>
      <c r="R246" s="8">
        <f t="shared" si="50"/>
        <v>319</v>
      </c>
      <c r="S246" s="46">
        <f>ROUND(C246*'113級距'!$P$6*0.2*A246/30*0.5,0)+ROUND(C246*'113級距'!$P$7*0.2*A246/30*0.5,0)</f>
        <v>133</v>
      </c>
      <c r="T246" s="46">
        <f t="shared" si="51"/>
        <v>213</v>
      </c>
      <c r="U246" s="28">
        <f t="shared" si="52"/>
        <v>133</v>
      </c>
      <c r="V246" s="26">
        <f t="shared" si="53"/>
        <v>213</v>
      </c>
    </row>
    <row r="247" spans="1:22" ht="16.5">
      <c r="A247" s="16">
        <v>30</v>
      </c>
      <c r="B247" s="50"/>
      <c r="C247" s="46">
        <f>VLOOKUP(B247,'113級距'!A$10:C$37,3,TRUE)</f>
        <v>11100</v>
      </c>
      <c r="D247" s="46">
        <f>VLOOKUP(B247,'113級距'!$J$23:$L$47,3,TRUE)</f>
        <v>27470</v>
      </c>
      <c r="E247" s="46">
        <f>VLOOKUP(B247,'113級距'!D$3:F$64,3,TRUE)</f>
        <v>1500</v>
      </c>
      <c r="F247" s="47">
        <f>VLOOKUP(B247,'113級距'!G:I,3,TRUE)</f>
        <v>27470</v>
      </c>
      <c r="G247" s="2">
        <f>ROUND(C247*'113級距'!$P$6*0.7*A247/30,0)+ROUND(C247*'113級距'!$P$7*0.7*A247/30,0)</f>
        <v>933</v>
      </c>
      <c r="H247" s="149">
        <f>ROUND(F247*'113級距'!$P$9*0.6*'113級距'!$P$10,0)</f>
        <v>1329</v>
      </c>
      <c r="I247" s="28">
        <f>ROUND(E247*'113級距'!$P$2*A247/30,0)</f>
        <v>90</v>
      </c>
      <c r="J247" s="8">
        <f>ROUND(D247*'113級距'!$P$4*A247/30,0)</f>
        <v>30</v>
      </c>
      <c r="K247" s="2">
        <f>ROUND(C247*'113級距'!$P$6*0.2*A247/30,0)+ROUND(C247*'113級距'!$P$7*0.2*A247/30,0)</f>
        <v>266</v>
      </c>
      <c r="L247" s="26">
        <f>ROUND(F247*'113級距'!$P$9*0.3,0)</f>
        <v>426</v>
      </c>
      <c r="M247" s="12">
        <f>ROUND(C247*'113級距'!$P$6*0.7*A247/30,0)</f>
        <v>855</v>
      </c>
      <c r="N247" s="3">
        <f>ROUND(C247*'113級距'!$P$6*0.2*A247/30,0)</f>
        <v>244</v>
      </c>
      <c r="O247" s="46">
        <f>ROUND(C247*'113級距'!$P$6*0.2*A247/30*0.25,0)+ROUND(C247*'113級距'!$P$7*0.2*A247/30*0.25,0)</f>
        <v>67</v>
      </c>
      <c r="P247" s="46">
        <f t="shared" si="48"/>
        <v>107</v>
      </c>
      <c r="Q247" s="28">
        <f t="shared" si="49"/>
        <v>199</v>
      </c>
      <c r="R247" s="8">
        <f t="shared" si="50"/>
        <v>319</v>
      </c>
      <c r="S247" s="46">
        <f>ROUND(C247*'113級距'!$P$6*0.2*A247/30*0.5,0)+ROUND(C247*'113級距'!$P$7*0.2*A247/30*0.5,0)</f>
        <v>133</v>
      </c>
      <c r="T247" s="46">
        <f t="shared" si="51"/>
        <v>213</v>
      </c>
      <c r="U247" s="28">
        <f t="shared" si="52"/>
        <v>133</v>
      </c>
      <c r="V247" s="26">
        <f t="shared" si="53"/>
        <v>213</v>
      </c>
    </row>
    <row r="248" spans="1:22" ht="16.5">
      <c r="A248" s="16">
        <v>30</v>
      </c>
      <c r="B248" s="50"/>
      <c r="C248" s="46">
        <f>VLOOKUP(B248,'113級距'!A$10:C$37,3,TRUE)</f>
        <v>11100</v>
      </c>
      <c r="D248" s="46">
        <f>VLOOKUP(B248,'113級距'!$J$23:$L$47,3,TRUE)</f>
        <v>27470</v>
      </c>
      <c r="E248" s="46">
        <f>VLOOKUP(B248,'113級距'!D$3:F$64,3,TRUE)</f>
        <v>1500</v>
      </c>
      <c r="F248" s="47">
        <f>VLOOKUP(B248,'113級距'!G:I,3,TRUE)</f>
        <v>27470</v>
      </c>
      <c r="G248" s="2">
        <f>ROUND(C248*'113級距'!$P$6*0.7*A248/30,0)+ROUND(C248*'113級距'!$P$7*0.7*A248/30,0)</f>
        <v>933</v>
      </c>
      <c r="H248" s="149">
        <f>ROUND(F248*'113級距'!$P$9*0.6*'113級距'!$P$10,0)</f>
        <v>1329</v>
      </c>
      <c r="I248" s="28">
        <f>ROUND(E248*'113級距'!$P$2*A248/30,0)</f>
        <v>90</v>
      </c>
      <c r="J248" s="8">
        <f>ROUND(D248*'113級距'!$P$4*A248/30,0)</f>
        <v>30</v>
      </c>
      <c r="K248" s="2">
        <f>ROUND(C248*'113級距'!$P$6*0.2*A248/30,0)+ROUND(C248*'113級距'!$P$7*0.2*A248/30,0)</f>
        <v>266</v>
      </c>
      <c r="L248" s="26">
        <f>ROUND(F248*'113級距'!$P$9*0.3,0)</f>
        <v>426</v>
      </c>
      <c r="M248" s="12">
        <f>ROUND(C248*'113級距'!$P$6*0.7*A248/30,0)</f>
        <v>855</v>
      </c>
      <c r="N248" s="3">
        <f>ROUND(C248*'113級距'!$P$6*0.2*A248/30,0)</f>
        <v>244</v>
      </c>
      <c r="O248" s="46">
        <f>ROUND(C248*'113級距'!$P$6*0.2*A248/30*0.25,0)+ROUND(C248*'113級距'!$P$7*0.2*A248/30*0.25,0)</f>
        <v>67</v>
      </c>
      <c r="P248" s="46">
        <f t="shared" si="48"/>
        <v>107</v>
      </c>
      <c r="Q248" s="28">
        <f t="shared" si="49"/>
        <v>199</v>
      </c>
      <c r="R248" s="8">
        <f t="shared" si="50"/>
        <v>319</v>
      </c>
      <c r="S248" s="46">
        <f>ROUND(C248*'113級距'!$P$6*0.2*A248/30*0.5,0)+ROUND(C248*'113級距'!$P$7*0.2*A248/30*0.5,0)</f>
        <v>133</v>
      </c>
      <c r="T248" s="46">
        <f t="shared" si="51"/>
        <v>213</v>
      </c>
      <c r="U248" s="28">
        <f t="shared" si="52"/>
        <v>133</v>
      </c>
      <c r="V248" s="26">
        <f t="shared" si="53"/>
        <v>213</v>
      </c>
    </row>
    <row r="249" spans="1:22" ht="16.5">
      <c r="A249" s="16">
        <v>30</v>
      </c>
      <c r="B249" s="50"/>
      <c r="C249" s="46">
        <f>VLOOKUP(B249,'113級距'!A$10:C$37,3,TRUE)</f>
        <v>11100</v>
      </c>
      <c r="D249" s="46">
        <f>VLOOKUP(B249,'113級距'!$J$23:$L$47,3,TRUE)</f>
        <v>27470</v>
      </c>
      <c r="E249" s="46">
        <f>VLOOKUP(B249,'113級距'!D$3:F$64,3,TRUE)</f>
        <v>1500</v>
      </c>
      <c r="F249" s="47">
        <f>VLOOKUP(B249,'113級距'!G:I,3,TRUE)</f>
        <v>27470</v>
      </c>
      <c r="G249" s="2">
        <f>ROUND(C249*'113級距'!$P$6*0.7*A249/30,0)+ROUND(C249*'113級距'!$P$7*0.7*A249/30,0)</f>
        <v>933</v>
      </c>
      <c r="H249" s="149">
        <f>ROUND(F249*'113級距'!$P$9*0.6*'113級距'!$P$10,0)</f>
        <v>1329</v>
      </c>
      <c r="I249" s="28">
        <f>ROUND(E249*'113級距'!$P$2*A249/30,0)</f>
        <v>90</v>
      </c>
      <c r="J249" s="8">
        <f>ROUND(D249*'113級距'!$P$4*A249/30,0)</f>
        <v>30</v>
      </c>
      <c r="K249" s="2">
        <f>ROUND(C249*'113級距'!$P$6*0.2*A249/30,0)+ROUND(C249*'113級距'!$P$7*0.2*A249/30,0)</f>
        <v>266</v>
      </c>
      <c r="L249" s="26">
        <f>ROUND(F249*'113級距'!$P$9*0.3,0)</f>
        <v>426</v>
      </c>
      <c r="M249" s="12">
        <f>ROUND(C249*'113級距'!$P$6*0.7*A249/30,0)</f>
        <v>855</v>
      </c>
      <c r="N249" s="3">
        <f>ROUND(C249*'113級距'!$P$6*0.2*A249/30,0)</f>
        <v>244</v>
      </c>
      <c r="O249" s="46">
        <f>ROUND(C249*'113級距'!$P$6*0.2*A249/30*0.25,0)+ROUND(C249*'113級距'!$P$7*0.2*A249/30*0.25,0)</f>
        <v>67</v>
      </c>
      <c r="P249" s="46">
        <f t="shared" si="48"/>
        <v>107</v>
      </c>
      <c r="Q249" s="28">
        <f t="shared" si="49"/>
        <v>199</v>
      </c>
      <c r="R249" s="8">
        <f t="shared" si="50"/>
        <v>319</v>
      </c>
      <c r="S249" s="46">
        <f>ROUND(C249*'113級距'!$P$6*0.2*A249/30*0.5,0)+ROUND(C249*'113級距'!$P$7*0.2*A249/30*0.5,0)</f>
        <v>133</v>
      </c>
      <c r="T249" s="46">
        <f t="shared" si="51"/>
        <v>213</v>
      </c>
      <c r="U249" s="28">
        <f t="shared" si="52"/>
        <v>133</v>
      </c>
      <c r="V249" s="26">
        <f t="shared" si="53"/>
        <v>213</v>
      </c>
    </row>
    <row r="250" spans="1:22" ht="16.5">
      <c r="A250" s="16">
        <v>30</v>
      </c>
      <c r="B250" s="50"/>
      <c r="C250" s="46">
        <f>VLOOKUP(B250,'113級距'!A$10:C$37,3,TRUE)</f>
        <v>11100</v>
      </c>
      <c r="D250" s="46">
        <f>VLOOKUP(B250,'113級距'!$J$23:$L$47,3,TRUE)</f>
        <v>27470</v>
      </c>
      <c r="E250" s="46">
        <f>VLOOKUP(B250,'113級距'!D$3:F$64,3,TRUE)</f>
        <v>1500</v>
      </c>
      <c r="F250" s="47">
        <f>VLOOKUP(B250,'113級距'!G:I,3,TRUE)</f>
        <v>27470</v>
      </c>
      <c r="G250" s="2">
        <f>ROUND(C250*'113級距'!$P$6*0.7*A250/30,0)+ROUND(C250*'113級距'!$P$7*0.7*A250/30,0)</f>
        <v>933</v>
      </c>
      <c r="H250" s="149">
        <f>ROUND(F250*'113級距'!$P$9*0.6*'113級距'!$P$10,0)</f>
        <v>1329</v>
      </c>
      <c r="I250" s="28">
        <f>ROUND(E250*'113級距'!$P$2*A250/30,0)</f>
        <v>90</v>
      </c>
      <c r="J250" s="8">
        <f>ROUND(D250*'113級距'!$P$4*A250/30,0)</f>
        <v>30</v>
      </c>
      <c r="K250" s="2">
        <f>ROUND(C250*'113級距'!$P$6*0.2*A250/30,0)+ROUND(C250*'113級距'!$P$7*0.2*A250/30,0)</f>
        <v>266</v>
      </c>
      <c r="L250" s="26">
        <f>ROUND(F250*'113級距'!$P$9*0.3,0)</f>
        <v>426</v>
      </c>
      <c r="M250" s="12">
        <f>ROUND(C250*'113級距'!$P$6*0.7*A250/30,0)</f>
        <v>855</v>
      </c>
      <c r="N250" s="3">
        <f>ROUND(C250*'113級距'!$P$6*0.2*A250/30,0)</f>
        <v>244</v>
      </c>
      <c r="O250" s="46">
        <f>ROUND(C250*'113級距'!$P$6*0.2*A250/30*0.25,0)+ROUND(C250*'113級距'!$P$7*0.2*A250/30*0.25,0)</f>
        <v>67</v>
      </c>
      <c r="P250" s="46">
        <f t="shared" si="48"/>
        <v>107</v>
      </c>
      <c r="Q250" s="28">
        <f t="shared" si="49"/>
        <v>199</v>
      </c>
      <c r="R250" s="8">
        <f t="shared" si="50"/>
        <v>319</v>
      </c>
      <c r="S250" s="46">
        <f>ROUND(C250*'113級距'!$P$6*0.2*A250/30*0.5,0)+ROUND(C250*'113級距'!$P$7*0.2*A250/30*0.5,0)</f>
        <v>133</v>
      </c>
      <c r="T250" s="46">
        <f t="shared" si="51"/>
        <v>213</v>
      </c>
      <c r="U250" s="28">
        <f t="shared" si="52"/>
        <v>133</v>
      </c>
      <c r="V250" s="26">
        <f t="shared" si="53"/>
        <v>213</v>
      </c>
    </row>
    <row r="251" spans="1:22" ht="16.5">
      <c r="A251" s="16">
        <v>30</v>
      </c>
      <c r="B251" s="50"/>
      <c r="C251" s="46">
        <f>VLOOKUP(B251,'113級距'!A$10:C$37,3,TRUE)</f>
        <v>11100</v>
      </c>
      <c r="D251" s="46">
        <f>VLOOKUP(B251,'113級距'!$J$23:$L$47,3,TRUE)</f>
        <v>27470</v>
      </c>
      <c r="E251" s="46">
        <f>VLOOKUP(B251,'113級距'!D$3:F$64,3,TRUE)</f>
        <v>1500</v>
      </c>
      <c r="F251" s="47">
        <f>VLOOKUP(B251,'113級距'!G:I,3,TRUE)</f>
        <v>27470</v>
      </c>
      <c r="G251" s="2">
        <f>ROUND(C251*'113級距'!$P$6*0.7*A251/30,0)+ROUND(C251*'113級距'!$P$7*0.7*A251/30,0)</f>
        <v>933</v>
      </c>
      <c r="H251" s="149">
        <f>ROUND(F251*'113級距'!$P$9*0.6*'113級距'!$P$10,0)</f>
        <v>1329</v>
      </c>
      <c r="I251" s="28">
        <f>ROUND(E251*'113級距'!$P$2*A251/30,0)</f>
        <v>90</v>
      </c>
      <c r="J251" s="8">
        <f>ROUND(D251*'113級距'!$P$4*A251/30,0)</f>
        <v>30</v>
      </c>
      <c r="K251" s="2">
        <f>ROUND(C251*'113級距'!$P$6*0.2*A251/30,0)+ROUND(C251*'113級距'!$P$7*0.2*A251/30,0)</f>
        <v>266</v>
      </c>
      <c r="L251" s="26">
        <f>ROUND(F251*'113級距'!$P$9*0.3,0)</f>
        <v>426</v>
      </c>
      <c r="M251" s="12">
        <f>ROUND(C251*'113級距'!$P$6*0.7*A251/30,0)</f>
        <v>855</v>
      </c>
      <c r="N251" s="3">
        <f>ROUND(C251*'113級距'!$P$6*0.2*A251/30,0)</f>
        <v>244</v>
      </c>
      <c r="O251" s="46">
        <f>ROUND(C251*'113級距'!$P$6*0.2*A251/30*0.25,0)+ROUND(C251*'113級距'!$P$7*0.2*A251/30*0.25,0)</f>
        <v>67</v>
      </c>
      <c r="P251" s="46">
        <f t="shared" si="48"/>
        <v>107</v>
      </c>
      <c r="Q251" s="28">
        <f t="shared" si="49"/>
        <v>199</v>
      </c>
      <c r="R251" s="8">
        <f t="shared" si="50"/>
        <v>319</v>
      </c>
      <c r="S251" s="46">
        <f>ROUND(C251*'113級距'!$P$6*0.2*A251/30*0.5,0)+ROUND(C251*'113級距'!$P$7*0.2*A251/30*0.5,0)</f>
        <v>133</v>
      </c>
      <c r="T251" s="46">
        <f t="shared" si="51"/>
        <v>213</v>
      </c>
      <c r="U251" s="28">
        <f t="shared" si="52"/>
        <v>133</v>
      </c>
      <c r="V251" s="26">
        <f t="shared" si="53"/>
        <v>213</v>
      </c>
    </row>
    <row r="252" spans="1:22" ht="16.5">
      <c r="A252" s="16">
        <v>30</v>
      </c>
      <c r="B252" s="50"/>
      <c r="C252" s="46">
        <f>VLOOKUP(B252,'113級距'!A$10:C$37,3,TRUE)</f>
        <v>11100</v>
      </c>
      <c r="D252" s="46">
        <f>VLOOKUP(B252,'113級距'!$J$23:$L$47,3,TRUE)</f>
        <v>27470</v>
      </c>
      <c r="E252" s="46">
        <f>VLOOKUP(B252,'113級距'!D$3:F$64,3,TRUE)</f>
        <v>1500</v>
      </c>
      <c r="F252" s="47">
        <f>VLOOKUP(B252,'113級距'!G:I,3,TRUE)</f>
        <v>27470</v>
      </c>
      <c r="G252" s="2">
        <f>ROUND(C252*'113級距'!$P$6*0.7*A252/30,0)+ROUND(C252*'113級距'!$P$7*0.7*A252/30,0)</f>
        <v>933</v>
      </c>
      <c r="H252" s="149">
        <f>ROUND(F252*'113級距'!$P$9*0.6*'113級距'!$P$10,0)</f>
        <v>1329</v>
      </c>
      <c r="I252" s="28">
        <f>ROUND(E252*'113級距'!$P$2*A252/30,0)</f>
        <v>90</v>
      </c>
      <c r="J252" s="8">
        <f>ROUND(D252*'113級距'!$P$4*A252/30,0)</f>
        <v>30</v>
      </c>
      <c r="K252" s="2">
        <f>ROUND(C252*'113級距'!$P$6*0.2*A252/30,0)+ROUND(C252*'113級距'!$P$7*0.2*A252/30,0)</f>
        <v>266</v>
      </c>
      <c r="L252" s="26">
        <f>ROUND(F252*'113級距'!$P$9*0.3,0)</f>
        <v>426</v>
      </c>
      <c r="M252" s="12">
        <f>ROUND(C252*'113級距'!$P$6*0.7*A252/30,0)</f>
        <v>855</v>
      </c>
      <c r="N252" s="3">
        <f>ROUND(C252*'113級距'!$P$6*0.2*A252/30,0)</f>
        <v>244</v>
      </c>
      <c r="O252" s="46">
        <f>ROUND(C252*'113級距'!$P$6*0.2*A252/30*0.25,0)+ROUND(C252*'113級距'!$P$7*0.2*A252/30*0.25,0)</f>
        <v>67</v>
      </c>
      <c r="P252" s="46">
        <f t="shared" si="48"/>
        <v>107</v>
      </c>
      <c r="Q252" s="28">
        <f t="shared" si="49"/>
        <v>199</v>
      </c>
      <c r="R252" s="8">
        <f t="shared" si="50"/>
        <v>319</v>
      </c>
      <c r="S252" s="46">
        <f>ROUND(C252*'113級距'!$P$6*0.2*A252/30*0.5,0)+ROUND(C252*'113級距'!$P$7*0.2*A252/30*0.5,0)</f>
        <v>133</v>
      </c>
      <c r="T252" s="46">
        <f t="shared" si="51"/>
        <v>213</v>
      </c>
      <c r="U252" s="28">
        <f t="shared" si="52"/>
        <v>133</v>
      </c>
      <c r="V252" s="26">
        <f t="shared" si="53"/>
        <v>213</v>
      </c>
    </row>
    <row r="253" spans="1:22" ht="16.5">
      <c r="A253" s="16">
        <v>30</v>
      </c>
      <c r="B253" s="50"/>
      <c r="C253" s="46">
        <f>VLOOKUP(B253,'113級距'!A$10:C$37,3,TRUE)</f>
        <v>11100</v>
      </c>
      <c r="D253" s="46">
        <f>VLOOKUP(B253,'113級距'!$J$23:$L$47,3,TRUE)</f>
        <v>27470</v>
      </c>
      <c r="E253" s="46">
        <f>VLOOKUP(B253,'113級距'!D$3:F$64,3,TRUE)</f>
        <v>1500</v>
      </c>
      <c r="F253" s="47">
        <f>VLOOKUP(B253,'113級距'!G:I,3,TRUE)</f>
        <v>27470</v>
      </c>
      <c r="G253" s="2">
        <f>ROUND(C253*'113級距'!$P$6*0.7*A253/30,0)+ROUND(C253*'113級距'!$P$7*0.7*A253/30,0)</f>
        <v>933</v>
      </c>
      <c r="H253" s="149">
        <f>ROUND(F253*'113級距'!$P$9*0.6*'113級距'!$P$10,0)</f>
        <v>1329</v>
      </c>
      <c r="I253" s="28">
        <f>ROUND(E253*'113級距'!$P$2*A253/30,0)</f>
        <v>90</v>
      </c>
      <c r="J253" s="8">
        <f>ROUND(D253*'113級距'!$P$4*A253/30,0)</f>
        <v>30</v>
      </c>
      <c r="K253" s="2">
        <f>ROUND(C253*'113級距'!$P$6*0.2*A253/30,0)+ROUND(C253*'113級距'!$P$7*0.2*A253/30,0)</f>
        <v>266</v>
      </c>
      <c r="L253" s="26">
        <f>ROUND(F253*'113級距'!$P$9*0.3,0)</f>
        <v>426</v>
      </c>
      <c r="M253" s="12">
        <f>ROUND(C253*'113級距'!$P$6*0.7*A253/30,0)</f>
        <v>855</v>
      </c>
      <c r="N253" s="3">
        <f>ROUND(C253*'113級距'!$P$6*0.2*A253/30,0)</f>
        <v>244</v>
      </c>
      <c r="O253" s="46">
        <f>ROUND(C253*'113級距'!$P$6*0.2*A253/30*0.25,0)+ROUND(C253*'113級距'!$P$7*0.2*A253/30*0.25,0)</f>
        <v>67</v>
      </c>
      <c r="P253" s="46">
        <f t="shared" si="48"/>
        <v>107</v>
      </c>
      <c r="Q253" s="28">
        <f t="shared" si="49"/>
        <v>199</v>
      </c>
      <c r="R253" s="8">
        <f t="shared" si="50"/>
        <v>319</v>
      </c>
      <c r="S253" s="46">
        <f>ROUND(C253*'113級距'!$P$6*0.2*A253/30*0.5,0)+ROUND(C253*'113級距'!$P$7*0.2*A253/30*0.5,0)</f>
        <v>133</v>
      </c>
      <c r="T253" s="46">
        <f t="shared" si="51"/>
        <v>213</v>
      </c>
      <c r="U253" s="28">
        <f t="shared" si="52"/>
        <v>133</v>
      </c>
      <c r="V253" s="26">
        <f t="shared" si="53"/>
        <v>213</v>
      </c>
    </row>
    <row r="254" spans="1:22" ht="16.5">
      <c r="A254" s="16">
        <v>30</v>
      </c>
      <c r="B254" s="50"/>
      <c r="C254" s="46">
        <f>VLOOKUP(B254,'113級距'!A$10:C$37,3,TRUE)</f>
        <v>11100</v>
      </c>
      <c r="D254" s="46">
        <f>VLOOKUP(B254,'113級距'!$J$23:$L$47,3,TRUE)</f>
        <v>27470</v>
      </c>
      <c r="E254" s="46">
        <f>VLOOKUP(B254,'113級距'!D$3:F$64,3,TRUE)</f>
        <v>1500</v>
      </c>
      <c r="F254" s="47">
        <f>VLOOKUP(B254,'113級距'!G:I,3,TRUE)</f>
        <v>27470</v>
      </c>
      <c r="G254" s="2">
        <f>ROUND(C254*'113級距'!$P$6*0.7*A254/30,0)+ROUND(C254*'113級距'!$P$7*0.7*A254/30,0)</f>
        <v>933</v>
      </c>
      <c r="H254" s="149">
        <f>ROUND(F254*'113級距'!$P$9*0.6*'113級距'!$P$10,0)</f>
        <v>1329</v>
      </c>
      <c r="I254" s="28">
        <f>ROUND(E254*'113級距'!$P$2*A254/30,0)</f>
        <v>90</v>
      </c>
      <c r="J254" s="8">
        <f>ROUND(D254*'113級距'!$P$4*A254/30,0)</f>
        <v>30</v>
      </c>
      <c r="K254" s="2">
        <f>ROUND(C254*'113級距'!$P$6*0.2*A254/30,0)+ROUND(C254*'113級距'!$P$7*0.2*A254/30,0)</f>
        <v>266</v>
      </c>
      <c r="L254" s="26">
        <f>ROUND(F254*'113級距'!$P$9*0.3,0)</f>
        <v>426</v>
      </c>
      <c r="M254" s="12">
        <f>ROUND(C254*'113級距'!$P$6*0.7*A254/30,0)</f>
        <v>855</v>
      </c>
      <c r="N254" s="3">
        <f>ROUND(C254*'113級距'!$P$6*0.2*A254/30,0)</f>
        <v>244</v>
      </c>
      <c r="O254" s="46">
        <f>ROUND(C254*'113級距'!$P$6*0.2*A254/30*0.25,0)+ROUND(C254*'113級距'!$P$7*0.2*A254/30*0.25,0)</f>
        <v>67</v>
      </c>
      <c r="P254" s="46">
        <f t="shared" si="48"/>
        <v>107</v>
      </c>
      <c r="Q254" s="28">
        <f t="shared" si="49"/>
        <v>199</v>
      </c>
      <c r="R254" s="8">
        <f t="shared" si="50"/>
        <v>319</v>
      </c>
      <c r="S254" s="46">
        <f>ROUND(C254*'113級距'!$P$6*0.2*A254/30*0.5,0)+ROUND(C254*'113級距'!$P$7*0.2*A254/30*0.5,0)</f>
        <v>133</v>
      </c>
      <c r="T254" s="46">
        <f t="shared" si="51"/>
        <v>213</v>
      </c>
      <c r="U254" s="28">
        <f t="shared" si="52"/>
        <v>133</v>
      </c>
      <c r="V254" s="26">
        <f t="shared" si="53"/>
        <v>213</v>
      </c>
    </row>
    <row r="255" spans="1:22" ht="16.5">
      <c r="A255" s="16">
        <v>30</v>
      </c>
      <c r="B255" s="50"/>
      <c r="C255" s="46">
        <f>VLOOKUP(B255,'113級距'!A$10:C$37,3,TRUE)</f>
        <v>11100</v>
      </c>
      <c r="D255" s="46">
        <f>VLOOKUP(B255,'113級距'!$J$23:$L$47,3,TRUE)</f>
        <v>27470</v>
      </c>
      <c r="E255" s="46">
        <f>VLOOKUP(B255,'113級距'!D$3:F$64,3,TRUE)</f>
        <v>1500</v>
      </c>
      <c r="F255" s="47">
        <f>VLOOKUP(B255,'113級距'!G:I,3,TRUE)</f>
        <v>27470</v>
      </c>
      <c r="G255" s="2">
        <f>ROUND(C255*'113級距'!$P$6*0.7*A255/30,0)+ROUND(C255*'113級距'!$P$7*0.7*A255/30,0)</f>
        <v>933</v>
      </c>
      <c r="H255" s="149">
        <f>ROUND(F255*'113級距'!$P$9*0.6*'113級距'!$P$10,0)</f>
        <v>1329</v>
      </c>
      <c r="I255" s="28">
        <f>ROUND(E255*'113級距'!$P$2*A255/30,0)</f>
        <v>90</v>
      </c>
      <c r="J255" s="8">
        <f>ROUND(D255*'113級距'!$P$4*A255/30,0)</f>
        <v>30</v>
      </c>
      <c r="K255" s="2">
        <f>ROUND(C255*'113級距'!$P$6*0.2*A255/30,0)+ROUND(C255*'113級距'!$P$7*0.2*A255/30,0)</f>
        <v>266</v>
      </c>
      <c r="L255" s="26">
        <f>ROUND(F255*'113級距'!$P$9*0.3,0)</f>
        <v>426</v>
      </c>
      <c r="M255" s="12">
        <f>ROUND(C255*'113級距'!$P$6*0.7*A255/30,0)</f>
        <v>855</v>
      </c>
      <c r="N255" s="3">
        <f>ROUND(C255*'113級距'!$P$6*0.2*A255/30,0)</f>
        <v>244</v>
      </c>
      <c r="O255" s="46">
        <f>ROUND(C255*'113級距'!$P$6*0.2*A255/30*0.25,0)+ROUND(C255*'113級距'!$P$7*0.2*A255/30*0.25,0)</f>
        <v>67</v>
      </c>
      <c r="P255" s="46">
        <f t="shared" si="48"/>
        <v>107</v>
      </c>
      <c r="Q255" s="28">
        <f t="shared" si="49"/>
        <v>199</v>
      </c>
      <c r="R255" s="8">
        <f t="shared" si="50"/>
        <v>319</v>
      </c>
      <c r="S255" s="46">
        <f>ROUND(C255*'113級距'!$P$6*0.2*A255/30*0.5,0)+ROUND(C255*'113級距'!$P$7*0.2*A255/30*0.5,0)</f>
        <v>133</v>
      </c>
      <c r="T255" s="46">
        <f t="shared" si="51"/>
        <v>213</v>
      </c>
      <c r="U255" s="28">
        <f t="shared" si="52"/>
        <v>133</v>
      </c>
      <c r="V255" s="26">
        <f t="shared" si="53"/>
        <v>213</v>
      </c>
    </row>
    <row r="256" spans="1:22" ht="16.5">
      <c r="A256" s="16">
        <v>30</v>
      </c>
      <c r="B256" s="50"/>
      <c r="C256" s="46">
        <f>VLOOKUP(B256,'113級距'!A$10:C$37,3,TRUE)</f>
        <v>11100</v>
      </c>
      <c r="D256" s="46">
        <f>VLOOKUP(B256,'113級距'!$J$23:$L$47,3,TRUE)</f>
        <v>27470</v>
      </c>
      <c r="E256" s="46">
        <f>VLOOKUP(B256,'113級距'!D$3:F$64,3,TRUE)</f>
        <v>1500</v>
      </c>
      <c r="F256" s="47">
        <f>VLOOKUP(B256,'113級距'!G:I,3,TRUE)</f>
        <v>27470</v>
      </c>
      <c r="G256" s="2">
        <f>ROUND(C256*'113級距'!$P$6*0.7*A256/30,0)+ROUND(C256*'113級距'!$P$7*0.7*A256/30,0)</f>
        <v>933</v>
      </c>
      <c r="H256" s="149">
        <f>ROUND(F256*'113級距'!$P$9*0.6*'113級距'!$P$10,0)</f>
        <v>1329</v>
      </c>
      <c r="I256" s="28">
        <f>ROUND(E256*'113級距'!$P$2*A256/30,0)</f>
        <v>90</v>
      </c>
      <c r="J256" s="8">
        <f>ROUND(D256*'113級距'!$P$4*A256/30,0)</f>
        <v>30</v>
      </c>
      <c r="K256" s="2">
        <f>ROUND(C256*'113級距'!$P$6*0.2*A256/30,0)+ROUND(C256*'113級距'!$P$7*0.2*A256/30,0)</f>
        <v>266</v>
      </c>
      <c r="L256" s="26">
        <f>ROUND(F256*'113級距'!$P$9*0.3,0)</f>
        <v>426</v>
      </c>
      <c r="M256" s="12">
        <f>ROUND(C256*'113級距'!$P$6*0.7*A256/30,0)</f>
        <v>855</v>
      </c>
      <c r="N256" s="3">
        <f>ROUND(C256*'113級距'!$P$6*0.2*A256/30,0)</f>
        <v>244</v>
      </c>
      <c r="O256" s="46">
        <f>ROUND(C256*'113級距'!$P$6*0.2*A256/30*0.25,0)+ROUND(C256*'113級距'!$P$7*0.2*A256/30*0.25,0)</f>
        <v>67</v>
      </c>
      <c r="P256" s="46">
        <f t="shared" si="48"/>
        <v>107</v>
      </c>
      <c r="Q256" s="28">
        <f t="shared" si="49"/>
        <v>199</v>
      </c>
      <c r="R256" s="8">
        <f t="shared" si="50"/>
        <v>319</v>
      </c>
      <c r="S256" s="46">
        <f>ROUND(C256*'113級距'!$P$6*0.2*A256/30*0.5,0)+ROUND(C256*'113級距'!$P$7*0.2*A256/30*0.5,0)</f>
        <v>133</v>
      </c>
      <c r="T256" s="46">
        <f t="shared" si="51"/>
        <v>213</v>
      </c>
      <c r="U256" s="28">
        <f t="shared" si="52"/>
        <v>133</v>
      </c>
      <c r="V256" s="26">
        <f t="shared" si="53"/>
        <v>213</v>
      </c>
    </row>
    <row r="257" spans="1:22" ht="16.5">
      <c r="A257" s="16">
        <v>30</v>
      </c>
      <c r="B257" s="50"/>
      <c r="C257" s="46">
        <f>VLOOKUP(B257,'113級距'!A$10:C$37,3,TRUE)</f>
        <v>11100</v>
      </c>
      <c r="D257" s="46">
        <f>VLOOKUP(B257,'113級距'!$J$23:$L$47,3,TRUE)</f>
        <v>27470</v>
      </c>
      <c r="E257" s="46">
        <f>VLOOKUP(B257,'113級距'!D$3:F$64,3,TRUE)</f>
        <v>1500</v>
      </c>
      <c r="F257" s="47">
        <f>VLOOKUP(B257,'113級距'!G:I,3,TRUE)</f>
        <v>27470</v>
      </c>
      <c r="G257" s="2">
        <f>ROUND(C257*'113級距'!$P$6*0.7*A257/30,0)+ROUND(C257*'113級距'!$P$7*0.7*A257/30,0)</f>
        <v>933</v>
      </c>
      <c r="H257" s="149">
        <f>ROUND(F257*'113級距'!$P$9*0.6*'113級距'!$P$10,0)</f>
        <v>1329</v>
      </c>
      <c r="I257" s="28">
        <f>ROUND(E257*'113級距'!$P$2*A257/30,0)</f>
        <v>90</v>
      </c>
      <c r="J257" s="8">
        <f>ROUND(D257*'113級距'!$P$4*A257/30,0)</f>
        <v>30</v>
      </c>
      <c r="K257" s="2">
        <f>ROUND(C257*'113級距'!$P$6*0.2*A257/30,0)+ROUND(C257*'113級距'!$P$7*0.2*A257/30,0)</f>
        <v>266</v>
      </c>
      <c r="L257" s="26">
        <f>ROUND(F257*'113級距'!$P$9*0.3,0)</f>
        <v>426</v>
      </c>
      <c r="M257" s="12">
        <f>ROUND(C257*'113級距'!$P$6*0.7*A257/30,0)</f>
        <v>855</v>
      </c>
      <c r="N257" s="3">
        <f>ROUND(C257*'113級距'!$P$6*0.2*A257/30,0)</f>
        <v>244</v>
      </c>
      <c r="O257" s="46">
        <f>ROUND(C257*'113級距'!$P$6*0.2*A257/30*0.25,0)+ROUND(C257*'113級距'!$P$7*0.2*A257/30*0.25,0)</f>
        <v>67</v>
      </c>
      <c r="P257" s="46">
        <f t="shared" si="48"/>
        <v>107</v>
      </c>
      <c r="Q257" s="28">
        <f t="shared" si="49"/>
        <v>199</v>
      </c>
      <c r="R257" s="8">
        <f t="shared" si="50"/>
        <v>319</v>
      </c>
      <c r="S257" s="46">
        <f>ROUND(C257*'113級距'!$P$6*0.2*A257/30*0.5,0)+ROUND(C257*'113級距'!$P$7*0.2*A257/30*0.5,0)</f>
        <v>133</v>
      </c>
      <c r="T257" s="46">
        <f t="shared" si="51"/>
        <v>213</v>
      </c>
      <c r="U257" s="28">
        <f t="shared" si="52"/>
        <v>133</v>
      </c>
      <c r="V257" s="26">
        <f t="shared" si="53"/>
        <v>213</v>
      </c>
    </row>
    <row r="258" spans="1:22" ht="16.5">
      <c r="A258" s="16">
        <v>30</v>
      </c>
      <c r="B258" s="34"/>
      <c r="C258" s="46">
        <f>VLOOKUP(B258,'113級距'!A$10:C$37,3,TRUE)</f>
        <v>11100</v>
      </c>
      <c r="D258" s="46">
        <f>VLOOKUP(B258,'113級距'!$J$23:$L$47,3,TRUE)</f>
        <v>27470</v>
      </c>
      <c r="E258" s="46">
        <f>VLOOKUP(B258,'113級距'!D$3:F$64,3,TRUE)</f>
        <v>1500</v>
      </c>
      <c r="F258" s="47">
        <f>VLOOKUP(B258,'113級距'!G:I,3,TRUE)</f>
        <v>27470</v>
      </c>
      <c r="G258" s="2">
        <f>ROUND(C258*'113級距'!$P$6*0.7*A258/30,0)+ROUND(C258*'113級距'!$P$7*0.7*A258/30,0)</f>
        <v>933</v>
      </c>
      <c r="H258" s="149">
        <f>ROUND(F258*'113級距'!$P$9*0.6*'113級距'!$P$10,0)</f>
        <v>1329</v>
      </c>
      <c r="I258" s="28">
        <f>ROUND(E258*'113級距'!$P$2*A258/30,0)</f>
        <v>90</v>
      </c>
      <c r="J258" s="8">
        <f>ROUND(D258*'113級距'!$P$4*A258/30,0)</f>
        <v>30</v>
      </c>
      <c r="K258" s="2">
        <f>ROUND(C258*'113級距'!$P$6*0.2*A258/30,0)+ROUND(C258*'113級距'!$P$7*0.2*A258/30,0)</f>
        <v>266</v>
      </c>
      <c r="L258" s="26">
        <f>ROUND(F258*'113級距'!$P$9*0.3,0)</f>
        <v>426</v>
      </c>
      <c r="M258" s="12">
        <f>ROUND(C258*'113級距'!$P$6*0.7*A258/30,0)</f>
        <v>855</v>
      </c>
      <c r="N258" s="3">
        <f>ROUND(C258*'113級距'!$P$6*0.2*A258/30,0)</f>
        <v>244</v>
      </c>
      <c r="O258" s="46">
        <f>ROUND(C258*'113級距'!$P$6*0.2*A258/30*0.25,0)+ROUND(C258*'113級距'!$P$7*0.2*A258/30*0.25,0)</f>
        <v>67</v>
      </c>
      <c r="P258" s="46">
        <f t="shared" si="48"/>
        <v>107</v>
      </c>
      <c r="Q258" s="28">
        <f t="shared" si="49"/>
        <v>199</v>
      </c>
      <c r="R258" s="8">
        <f t="shared" si="50"/>
        <v>319</v>
      </c>
      <c r="S258" s="46">
        <f>ROUND(C258*'113級距'!$P$6*0.2*A258/30*0.5,0)+ROUND(C258*'113級距'!$P$7*0.2*A258/30*0.5,0)</f>
        <v>133</v>
      </c>
      <c r="T258" s="46">
        <f t="shared" si="51"/>
        <v>213</v>
      </c>
      <c r="U258" s="28">
        <f t="shared" si="52"/>
        <v>133</v>
      </c>
      <c r="V258" s="26">
        <f t="shared" si="53"/>
        <v>213</v>
      </c>
    </row>
    <row r="259" spans="1:22" ht="16.5">
      <c r="A259" s="16">
        <v>30</v>
      </c>
      <c r="B259" s="34"/>
      <c r="C259" s="46">
        <f>VLOOKUP(B259,'113級距'!A$10:C$37,3,TRUE)</f>
        <v>11100</v>
      </c>
      <c r="D259" s="46">
        <f>VLOOKUP(B259,'113級距'!$J$23:$L$47,3,TRUE)</f>
        <v>27470</v>
      </c>
      <c r="E259" s="46">
        <f>VLOOKUP(B259,'113級距'!D$3:F$64,3,TRUE)</f>
        <v>1500</v>
      </c>
      <c r="F259" s="47">
        <f>VLOOKUP(B259,'113級距'!G:I,3,TRUE)</f>
        <v>27470</v>
      </c>
      <c r="G259" s="2">
        <f>ROUND(C259*'113級距'!$P$6*0.7*A259/30,0)+ROUND(C259*'113級距'!$P$7*0.7*A259/30,0)</f>
        <v>933</v>
      </c>
      <c r="H259" s="149">
        <f>ROUND(F259*'113級距'!$P$9*0.6*'113級距'!$P$10,0)</f>
        <v>1329</v>
      </c>
      <c r="I259" s="28">
        <f>ROUND(E259*'113級距'!$P$2*A259/30,0)</f>
        <v>90</v>
      </c>
      <c r="J259" s="8">
        <f>ROUND(D259*'113級距'!$P$4*A259/30,0)</f>
        <v>30</v>
      </c>
      <c r="K259" s="2">
        <f>ROUND(C259*'113級距'!$P$6*0.2*A259/30,0)+ROUND(C259*'113級距'!$P$7*0.2*A259/30,0)</f>
        <v>266</v>
      </c>
      <c r="L259" s="26">
        <f>ROUND(F259*'113級距'!$P$9*0.3,0)</f>
        <v>426</v>
      </c>
      <c r="M259" s="12">
        <f>ROUND(C259*'113級距'!$P$6*0.7*A259/30,0)</f>
        <v>855</v>
      </c>
      <c r="N259" s="3">
        <f>ROUND(C259*'113級距'!$P$6*0.2*A259/30,0)</f>
        <v>244</v>
      </c>
      <c r="O259" s="46">
        <f>ROUND(C259*'113級距'!$P$6*0.2*A259/30*0.25,0)+ROUND(C259*'113級距'!$P$7*0.2*A259/30*0.25,0)</f>
        <v>67</v>
      </c>
      <c r="P259" s="46">
        <f t="shared" si="48"/>
        <v>107</v>
      </c>
      <c r="Q259" s="28">
        <f t="shared" si="49"/>
        <v>199</v>
      </c>
      <c r="R259" s="8">
        <f t="shared" si="50"/>
        <v>319</v>
      </c>
      <c r="S259" s="46">
        <f>ROUND(C259*'113級距'!$P$6*0.2*A259/30*0.5,0)+ROUND(C259*'113級距'!$P$7*0.2*A259/30*0.5,0)</f>
        <v>133</v>
      </c>
      <c r="T259" s="46">
        <f t="shared" si="51"/>
        <v>213</v>
      </c>
      <c r="U259" s="28">
        <f t="shared" si="52"/>
        <v>133</v>
      </c>
      <c r="V259" s="26">
        <f t="shared" si="53"/>
        <v>213</v>
      </c>
    </row>
    <row r="260" spans="1:22" ht="16.5">
      <c r="A260" s="16">
        <v>30</v>
      </c>
      <c r="B260" s="34"/>
      <c r="C260" s="46">
        <f>VLOOKUP(B260,'113級距'!A$10:C$37,3,TRUE)</f>
        <v>11100</v>
      </c>
      <c r="D260" s="46">
        <f>VLOOKUP(B260,'113級距'!$J$23:$L$47,3,TRUE)</f>
        <v>27470</v>
      </c>
      <c r="E260" s="46">
        <f>VLOOKUP(B260,'113級距'!D$3:F$64,3,TRUE)</f>
        <v>1500</v>
      </c>
      <c r="F260" s="47">
        <f>VLOOKUP(B260,'113級距'!G:I,3,TRUE)</f>
        <v>27470</v>
      </c>
      <c r="G260" s="2">
        <f>ROUND(C260*'113級距'!$P$6*0.7*A260/30,0)+ROUND(C260*'113級距'!$P$7*0.7*A260/30,0)</f>
        <v>933</v>
      </c>
      <c r="H260" s="149">
        <f>ROUND(F260*'113級距'!$P$9*0.6*'113級距'!$P$10,0)</f>
        <v>1329</v>
      </c>
      <c r="I260" s="28">
        <f>ROUND(E260*'113級距'!$P$2*A260/30,0)</f>
        <v>90</v>
      </c>
      <c r="J260" s="8">
        <f>ROUND(D260*'113級距'!$P$4*A260/30,0)</f>
        <v>30</v>
      </c>
      <c r="K260" s="2">
        <f>ROUND(C260*'113級距'!$P$6*0.2*A260/30,0)+ROUND(C260*'113級距'!$P$7*0.2*A260/30,0)</f>
        <v>266</v>
      </c>
      <c r="L260" s="26">
        <f>ROUND(F260*'113級距'!$P$9*0.3,0)</f>
        <v>426</v>
      </c>
      <c r="M260" s="12">
        <f>ROUND(C260*'113級距'!$P$6*0.7*A260/30,0)</f>
        <v>855</v>
      </c>
      <c r="N260" s="3">
        <f>ROUND(C260*'113級距'!$P$6*0.2*A260/30,0)</f>
        <v>244</v>
      </c>
      <c r="O260" s="46">
        <f>ROUND(C260*'113級距'!$P$6*0.2*A260/30*0.25,0)+ROUND(C260*'113級距'!$P$7*0.2*A260/30*0.25,0)</f>
        <v>67</v>
      </c>
      <c r="P260" s="46">
        <f t="shared" si="48"/>
        <v>107</v>
      </c>
      <c r="Q260" s="28">
        <f t="shared" si="49"/>
        <v>199</v>
      </c>
      <c r="R260" s="8">
        <f t="shared" si="50"/>
        <v>319</v>
      </c>
      <c r="S260" s="46">
        <f>ROUND(C260*'113級距'!$P$6*0.2*A260/30*0.5,0)+ROUND(C260*'113級距'!$P$7*0.2*A260/30*0.5,0)</f>
        <v>133</v>
      </c>
      <c r="T260" s="46">
        <f t="shared" si="51"/>
        <v>213</v>
      </c>
      <c r="U260" s="28">
        <f t="shared" si="52"/>
        <v>133</v>
      </c>
      <c r="V260" s="26">
        <f t="shared" si="53"/>
        <v>213</v>
      </c>
    </row>
    <row r="261" spans="1:22" ht="16.5">
      <c r="A261" s="16">
        <v>30</v>
      </c>
      <c r="B261" s="34"/>
      <c r="C261" s="46">
        <f>VLOOKUP(B261,'113級距'!A$10:C$37,3,TRUE)</f>
        <v>11100</v>
      </c>
      <c r="D261" s="46">
        <f>VLOOKUP(B261,'113級距'!$J$23:$L$47,3,TRUE)</f>
        <v>27470</v>
      </c>
      <c r="E261" s="46">
        <f>VLOOKUP(B261,'113級距'!D$3:F$64,3,TRUE)</f>
        <v>1500</v>
      </c>
      <c r="F261" s="47">
        <f>VLOOKUP(B261,'113級距'!G:I,3,TRUE)</f>
        <v>27470</v>
      </c>
      <c r="G261" s="2">
        <f>ROUND(C261*'113級距'!$P$6*0.7*A261/30,0)+ROUND(C261*'113級距'!$P$7*0.7*A261/30,0)</f>
        <v>933</v>
      </c>
      <c r="H261" s="149">
        <f>ROUND(F261*'113級距'!$P$9*0.6*'113級距'!$P$10,0)</f>
        <v>1329</v>
      </c>
      <c r="I261" s="28">
        <f>ROUND(E261*'113級距'!$P$2*A261/30,0)</f>
        <v>90</v>
      </c>
      <c r="J261" s="8">
        <f>ROUND(D261*'113級距'!$P$4*A261/30,0)</f>
        <v>30</v>
      </c>
      <c r="K261" s="2">
        <f>ROUND(C261*'113級距'!$P$6*0.2*A261/30,0)+ROUND(C261*'113級距'!$P$7*0.2*A261/30,0)</f>
        <v>266</v>
      </c>
      <c r="L261" s="26">
        <f>ROUND(F261*'113級距'!$P$9*0.3,0)</f>
        <v>426</v>
      </c>
      <c r="M261" s="12">
        <f>ROUND(C261*'113級距'!$P$6*0.7*A261/30,0)</f>
        <v>855</v>
      </c>
      <c r="N261" s="3">
        <f>ROUND(C261*'113級距'!$P$6*0.2*A261/30,0)</f>
        <v>244</v>
      </c>
      <c r="O261" s="46">
        <f>ROUND(C261*'113級距'!$P$6*0.2*A261/30*0.25,0)+ROUND(C261*'113級距'!$P$7*0.2*A261/30*0.25,0)</f>
        <v>67</v>
      </c>
      <c r="P261" s="46">
        <f t="shared" si="48"/>
        <v>107</v>
      </c>
      <c r="Q261" s="28">
        <f t="shared" si="49"/>
        <v>199</v>
      </c>
      <c r="R261" s="8">
        <f t="shared" si="50"/>
        <v>319</v>
      </c>
      <c r="S261" s="46">
        <f>ROUND(C261*'113級距'!$P$6*0.2*A261/30*0.5,0)+ROUND(C261*'113級距'!$P$7*0.2*A261/30*0.5,0)</f>
        <v>133</v>
      </c>
      <c r="T261" s="46">
        <f t="shared" si="51"/>
        <v>213</v>
      </c>
      <c r="U261" s="28">
        <f t="shared" si="52"/>
        <v>133</v>
      </c>
      <c r="V261" s="26">
        <f t="shared" si="53"/>
        <v>213</v>
      </c>
    </row>
    <row r="262" spans="1:22" ht="16.5">
      <c r="A262" s="16">
        <v>30</v>
      </c>
      <c r="B262" s="34"/>
      <c r="C262" s="46">
        <f>VLOOKUP(B262,'113級距'!A$10:C$37,3,TRUE)</f>
        <v>11100</v>
      </c>
      <c r="D262" s="46">
        <f>VLOOKUP(B262,'113級距'!$J$23:$L$47,3,TRUE)</f>
        <v>27470</v>
      </c>
      <c r="E262" s="46">
        <f>VLOOKUP(B262,'113級距'!D$3:F$64,3,TRUE)</f>
        <v>1500</v>
      </c>
      <c r="F262" s="47">
        <f>VLOOKUP(B262,'113級距'!G:I,3,TRUE)</f>
        <v>27470</v>
      </c>
      <c r="G262" s="2">
        <f>ROUND(C262*'113級距'!$P$6*0.7*A262/30,0)+ROUND(C262*'113級距'!$P$7*0.7*A262/30,0)</f>
        <v>933</v>
      </c>
      <c r="H262" s="149">
        <f>ROUND(F262*'113級距'!$P$9*0.6*'113級距'!$P$10,0)</f>
        <v>1329</v>
      </c>
      <c r="I262" s="28">
        <f>ROUND(E262*'113級距'!$P$2*A262/30,0)</f>
        <v>90</v>
      </c>
      <c r="J262" s="8">
        <f>ROUND(D262*'113級距'!$P$4*A262/30,0)</f>
        <v>30</v>
      </c>
      <c r="K262" s="2">
        <f>ROUND(C262*'113級距'!$P$6*0.2*A262/30,0)+ROUND(C262*'113級距'!$P$7*0.2*A262/30,0)</f>
        <v>266</v>
      </c>
      <c r="L262" s="26">
        <f>ROUND(F262*'113級距'!$P$9*0.3,0)</f>
        <v>426</v>
      </c>
      <c r="M262" s="12">
        <f>ROUND(C262*'113級距'!$P$6*0.7*A262/30,0)</f>
        <v>855</v>
      </c>
      <c r="N262" s="3">
        <f>ROUND(C262*'113級距'!$P$6*0.2*A262/30,0)</f>
        <v>244</v>
      </c>
      <c r="O262" s="46">
        <f>ROUND(C262*'113級距'!$P$6*0.2*A262/30*0.25,0)+ROUND(C262*'113級距'!$P$7*0.2*A262/30*0.25,0)</f>
        <v>67</v>
      </c>
      <c r="P262" s="46">
        <f t="shared" si="48"/>
        <v>107</v>
      </c>
      <c r="Q262" s="28">
        <f t="shared" si="49"/>
        <v>199</v>
      </c>
      <c r="R262" s="8">
        <f t="shared" si="50"/>
        <v>319</v>
      </c>
      <c r="S262" s="46">
        <f>ROUND(C262*'113級距'!$P$6*0.2*A262/30*0.5,0)+ROUND(C262*'113級距'!$P$7*0.2*A262/30*0.5,0)</f>
        <v>133</v>
      </c>
      <c r="T262" s="46">
        <f t="shared" si="51"/>
        <v>213</v>
      </c>
      <c r="U262" s="28">
        <f t="shared" si="52"/>
        <v>133</v>
      </c>
      <c r="V262" s="26">
        <f t="shared" si="53"/>
        <v>213</v>
      </c>
    </row>
    <row r="263" spans="1:22" ht="16.5">
      <c r="A263" s="16">
        <v>30</v>
      </c>
      <c r="B263" s="34"/>
      <c r="C263" s="46">
        <f>VLOOKUP(B263,'113級距'!A$10:C$37,3,TRUE)</f>
        <v>11100</v>
      </c>
      <c r="D263" s="46">
        <f>VLOOKUP(B263,'113級距'!$J$23:$L$47,3,TRUE)</f>
        <v>27470</v>
      </c>
      <c r="E263" s="46">
        <f>VLOOKUP(B263,'113級距'!D$3:F$64,3,TRUE)</f>
        <v>1500</v>
      </c>
      <c r="F263" s="47">
        <f>VLOOKUP(B263,'113級距'!G:I,3,TRUE)</f>
        <v>27470</v>
      </c>
      <c r="G263" s="2">
        <f>ROUND(C263*'113級距'!$P$6*0.7*A263/30,0)+ROUND(C263*'113級距'!$P$7*0.7*A263/30,0)</f>
        <v>933</v>
      </c>
      <c r="H263" s="149">
        <f>ROUND(F263*'113級距'!$P$9*0.6*'113級距'!$P$10,0)</f>
        <v>1329</v>
      </c>
      <c r="I263" s="28">
        <f>ROUND(E263*'113級距'!$P$2*A263/30,0)</f>
        <v>90</v>
      </c>
      <c r="J263" s="8">
        <f>ROUND(D263*'113級距'!$P$4*A263/30,0)</f>
        <v>30</v>
      </c>
      <c r="K263" s="2">
        <f>ROUND(C263*'113級距'!$P$6*0.2*A263/30,0)+ROUND(C263*'113級距'!$P$7*0.2*A263/30,0)</f>
        <v>266</v>
      </c>
      <c r="L263" s="26">
        <f>ROUND(F263*'113級距'!$P$9*0.3,0)</f>
        <v>426</v>
      </c>
      <c r="M263" s="12">
        <f>ROUND(C263*'113級距'!$P$6*0.7*A263/30,0)</f>
        <v>855</v>
      </c>
      <c r="N263" s="3">
        <f>ROUND(C263*'113級距'!$P$6*0.2*A263/30,0)</f>
        <v>244</v>
      </c>
      <c r="O263" s="46">
        <f>ROUND(C263*'113級距'!$P$6*0.2*A263/30*0.25,0)+ROUND(C263*'113級距'!$P$7*0.2*A263/30*0.25,0)</f>
        <v>67</v>
      </c>
      <c r="P263" s="46">
        <f t="shared" si="48"/>
        <v>107</v>
      </c>
      <c r="Q263" s="28">
        <f t="shared" si="49"/>
        <v>199</v>
      </c>
      <c r="R263" s="8">
        <f t="shared" si="50"/>
        <v>319</v>
      </c>
      <c r="S263" s="46">
        <f>ROUND(C263*'113級距'!$P$6*0.2*A263/30*0.5,0)+ROUND(C263*'113級距'!$P$7*0.2*A263/30*0.5,0)</f>
        <v>133</v>
      </c>
      <c r="T263" s="46">
        <f t="shared" si="51"/>
        <v>213</v>
      </c>
      <c r="U263" s="28">
        <f t="shared" si="52"/>
        <v>133</v>
      </c>
      <c r="V263" s="26">
        <f t="shared" si="53"/>
        <v>213</v>
      </c>
    </row>
    <row r="264" spans="1:22" ht="16.5">
      <c r="A264" s="16">
        <v>30</v>
      </c>
      <c r="B264" s="50"/>
      <c r="C264" s="46">
        <f>VLOOKUP(B264,'113級距'!A$10:C$37,3,TRUE)</f>
        <v>11100</v>
      </c>
      <c r="D264" s="46">
        <f>VLOOKUP(B264,'113級距'!$J$23:$L$47,3,TRUE)</f>
        <v>27470</v>
      </c>
      <c r="E264" s="46">
        <f>VLOOKUP(B264,'113級距'!D$3:F$64,3,TRUE)</f>
        <v>1500</v>
      </c>
      <c r="F264" s="47">
        <f>VLOOKUP(B264,'113級距'!G:I,3,TRUE)</f>
        <v>27470</v>
      </c>
      <c r="G264" s="2">
        <f>ROUND(C264*'113級距'!$P$6*0.7*A264/30,0)+ROUND(C264*'113級距'!$P$7*0.7*A264/30,0)</f>
        <v>933</v>
      </c>
      <c r="H264" s="149">
        <f>ROUND(F264*'113級距'!$P$9*0.6*'113級距'!$P$10,0)</f>
        <v>1329</v>
      </c>
      <c r="I264" s="28">
        <f>ROUND(E264*'113級距'!$P$2*A264/30,0)</f>
        <v>90</v>
      </c>
      <c r="J264" s="8">
        <f>ROUND(D264*'113級距'!$P$4*A264/30,0)</f>
        <v>30</v>
      </c>
      <c r="K264" s="2">
        <f>ROUND(C264*'113級距'!$P$6*0.2*A264/30,0)+ROUND(C264*'113級距'!$P$7*0.2*A264/30,0)</f>
        <v>266</v>
      </c>
      <c r="L264" s="26">
        <f>ROUND(F264*'113級距'!$P$9*0.3,0)</f>
        <v>426</v>
      </c>
      <c r="M264" s="12">
        <f>ROUND(C264*'113級距'!$P$6*0.7*A264/30,0)</f>
        <v>855</v>
      </c>
      <c r="N264" s="3">
        <f>ROUND(C264*'113級距'!$P$6*0.2*A264/30,0)</f>
        <v>244</v>
      </c>
      <c r="O264" s="46">
        <f>ROUND(C264*'113級距'!$P$6*0.2*A264/30*0.25,0)+ROUND(C264*'113級距'!$P$7*0.2*A264/30*0.25,0)</f>
        <v>67</v>
      </c>
      <c r="P264" s="46">
        <f t="shared" si="48"/>
        <v>107</v>
      </c>
      <c r="Q264" s="28">
        <f t="shared" si="49"/>
        <v>199</v>
      </c>
      <c r="R264" s="8">
        <f t="shared" si="50"/>
        <v>319</v>
      </c>
      <c r="S264" s="46">
        <f>ROUND(C264*'113級距'!$P$6*0.2*A264/30*0.5,0)+ROUND(C264*'113級距'!$P$7*0.2*A264/30*0.5,0)</f>
        <v>133</v>
      </c>
      <c r="T264" s="46">
        <f t="shared" si="51"/>
        <v>213</v>
      </c>
      <c r="U264" s="28">
        <f t="shared" si="52"/>
        <v>133</v>
      </c>
      <c r="V264" s="26">
        <f t="shared" si="53"/>
        <v>213</v>
      </c>
    </row>
    <row r="265" spans="1:22" ht="16.5">
      <c r="A265" s="16">
        <v>30</v>
      </c>
      <c r="B265" s="50"/>
      <c r="C265" s="46">
        <f>VLOOKUP(B265,'113級距'!A$10:C$37,3,TRUE)</f>
        <v>11100</v>
      </c>
      <c r="D265" s="46">
        <f>VLOOKUP(B265,'113級距'!$J$23:$L$47,3,TRUE)</f>
        <v>27470</v>
      </c>
      <c r="E265" s="46">
        <f>VLOOKUP(B265,'113級距'!D$3:F$64,3,TRUE)</f>
        <v>1500</v>
      </c>
      <c r="F265" s="47">
        <f>VLOOKUP(B265,'113級距'!G:I,3,TRUE)</f>
        <v>27470</v>
      </c>
      <c r="G265" s="2">
        <f>ROUND(C265*'113級距'!$P$6*0.7*A265/30,0)+ROUND(C265*'113級距'!$P$7*0.7*A265/30,0)</f>
        <v>933</v>
      </c>
      <c r="H265" s="149">
        <f>ROUND(F265*'113級距'!$P$9*0.6*'113級距'!$P$10,0)</f>
        <v>1329</v>
      </c>
      <c r="I265" s="28">
        <f>ROUND(E265*'113級距'!$P$2*A265/30,0)</f>
        <v>90</v>
      </c>
      <c r="J265" s="8">
        <f>ROUND(D265*'113級距'!$P$4*A265/30,0)</f>
        <v>30</v>
      </c>
      <c r="K265" s="2">
        <f>ROUND(C265*'113級距'!$P$6*0.2*A265/30,0)+ROUND(C265*'113級距'!$P$7*0.2*A265/30,0)</f>
        <v>266</v>
      </c>
      <c r="L265" s="26">
        <f>ROUND(F265*'113級距'!$P$9*0.3,0)</f>
        <v>426</v>
      </c>
      <c r="M265" s="12">
        <f>ROUND(C265*'113級距'!$P$6*0.7*A265/30,0)</f>
        <v>855</v>
      </c>
      <c r="N265" s="3">
        <f>ROUND(C265*'113級距'!$P$6*0.2*A265/30,0)</f>
        <v>244</v>
      </c>
      <c r="O265" s="46">
        <f>ROUND(C265*'113級距'!$P$6*0.2*A265/30*0.25,0)+ROUND(C265*'113級距'!$P$7*0.2*A265/30*0.25,0)</f>
        <v>67</v>
      </c>
      <c r="P265" s="46">
        <f t="shared" si="48"/>
        <v>107</v>
      </c>
      <c r="Q265" s="28">
        <f t="shared" si="49"/>
        <v>199</v>
      </c>
      <c r="R265" s="8">
        <f t="shared" si="50"/>
        <v>319</v>
      </c>
      <c r="S265" s="46">
        <f>ROUND(C265*'113級距'!$P$6*0.2*A265/30*0.5,0)+ROUND(C265*'113級距'!$P$7*0.2*A265/30*0.5,0)</f>
        <v>133</v>
      </c>
      <c r="T265" s="46">
        <f t="shared" si="51"/>
        <v>213</v>
      </c>
      <c r="U265" s="28">
        <f t="shared" si="52"/>
        <v>133</v>
      </c>
      <c r="V265" s="26">
        <f t="shared" si="53"/>
        <v>213</v>
      </c>
    </row>
    <row r="266" spans="1:22" ht="16.5">
      <c r="A266" s="16">
        <v>30</v>
      </c>
      <c r="B266" s="50"/>
      <c r="C266" s="46">
        <f>VLOOKUP(B266,'113級距'!A$10:C$37,3,TRUE)</f>
        <v>11100</v>
      </c>
      <c r="D266" s="46">
        <f>VLOOKUP(B266,'113級距'!$J$23:$L$47,3,TRUE)</f>
        <v>27470</v>
      </c>
      <c r="E266" s="46">
        <f>VLOOKUP(B266,'113級距'!D$3:F$64,3,TRUE)</f>
        <v>1500</v>
      </c>
      <c r="F266" s="47">
        <f>VLOOKUP(B266,'113級距'!G:I,3,TRUE)</f>
        <v>27470</v>
      </c>
      <c r="G266" s="2">
        <f>ROUND(C266*'113級距'!$P$6*0.7*A266/30,0)+ROUND(C266*'113級距'!$P$7*0.7*A266/30,0)</f>
        <v>933</v>
      </c>
      <c r="H266" s="149">
        <f>ROUND(F266*'113級距'!$P$9*0.6*'113級距'!$P$10,0)</f>
        <v>1329</v>
      </c>
      <c r="I266" s="28">
        <f>ROUND(E266*'113級距'!$P$2*A266/30,0)</f>
        <v>90</v>
      </c>
      <c r="J266" s="8">
        <f>ROUND(D266*'113級距'!$P$4*A266/30,0)</f>
        <v>30</v>
      </c>
      <c r="K266" s="2">
        <f>ROUND(C266*'113級距'!$P$6*0.2*A266/30,0)+ROUND(C266*'113級距'!$P$7*0.2*A266/30,0)</f>
        <v>266</v>
      </c>
      <c r="L266" s="26">
        <f>ROUND(F266*'113級距'!$P$9*0.3,0)</f>
        <v>426</v>
      </c>
      <c r="M266" s="12">
        <f>ROUND(C266*'113級距'!$P$6*0.7*A266/30,0)</f>
        <v>855</v>
      </c>
      <c r="N266" s="3">
        <f>ROUND(C266*'113級距'!$P$6*0.2*A266/30,0)</f>
        <v>244</v>
      </c>
      <c r="O266" s="46">
        <f>ROUND(C266*'113級距'!$P$6*0.2*A266/30*0.25,0)+ROUND(C266*'113級距'!$P$7*0.2*A266/30*0.25,0)</f>
        <v>67</v>
      </c>
      <c r="P266" s="46">
        <f t="shared" si="48"/>
        <v>107</v>
      </c>
      <c r="Q266" s="28">
        <f t="shared" si="49"/>
        <v>199</v>
      </c>
      <c r="R266" s="8">
        <f t="shared" si="50"/>
        <v>319</v>
      </c>
      <c r="S266" s="46">
        <f>ROUND(C266*'113級距'!$P$6*0.2*A266/30*0.5,0)+ROUND(C266*'113級距'!$P$7*0.2*A266/30*0.5,0)</f>
        <v>133</v>
      </c>
      <c r="T266" s="46">
        <f t="shared" si="51"/>
        <v>213</v>
      </c>
      <c r="U266" s="28">
        <f t="shared" si="52"/>
        <v>133</v>
      </c>
      <c r="V266" s="26">
        <f t="shared" si="53"/>
        <v>213</v>
      </c>
    </row>
    <row r="267" spans="1:22" ht="16.5">
      <c r="A267" s="16">
        <v>30</v>
      </c>
      <c r="B267" s="50"/>
      <c r="C267" s="46">
        <f>VLOOKUP(B267,'113級距'!A$10:C$37,3,TRUE)</f>
        <v>11100</v>
      </c>
      <c r="D267" s="46">
        <f>VLOOKUP(B267,'113級距'!$J$23:$L$47,3,TRUE)</f>
        <v>27470</v>
      </c>
      <c r="E267" s="46">
        <f>VLOOKUP(B267,'113級距'!D$3:F$64,3,TRUE)</f>
        <v>1500</v>
      </c>
      <c r="F267" s="47">
        <f>VLOOKUP(B267,'113級距'!G:I,3,TRUE)</f>
        <v>27470</v>
      </c>
      <c r="G267" s="2">
        <f>ROUND(C267*'113級距'!$P$6*0.7*A267/30,0)+ROUND(C267*'113級距'!$P$7*0.7*A267/30,0)</f>
        <v>933</v>
      </c>
      <c r="H267" s="149">
        <f>ROUND(F267*'113級距'!$P$9*0.6*'113級距'!$P$10,0)</f>
        <v>1329</v>
      </c>
      <c r="I267" s="28">
        <f>ROUND(E267*'113級距'!$P$2*A267/30,0)</f>
        <v>90</v>
      </c>
      <c r="J267" s="8">
        <f>ROUND(D267*'113級距'!$P$4*A267/30,0)</f>
        <v>30</v>
      </c>
      <c r="K267" s="2">
        <f>ROUND(C267*'113級距'!$P$6*0.2*A267/30,0)+ROUND(C267*'113級距'!$P$7*0.2*A267/30,0)</f>
        <v>266</v>
      </c>
      <c r="L267" s="26">
        <f>ROUND(F267*'113級距'!$P$9*0.3,0)</f>
        <v>426</v>
      </c>
      <c r="M267" s="12">
        <f>ROUND(C267*'113級距'!$P$6*0.7*A267/30,0)</f>
        <v>855</v>
      </c>
      <c r="N267" s="3">
        <f>ROUND(C267*'113級距'!$P$6*0.2*A267/30,0)</f>
        <v>244</v>
      </c>
      <c r="O267" s="46">
        <f>ROUND(C267*'113級距'!$P$6*0.2*A267/30*0.25,0)+ROUND(C267*'113級距'!$P$7*0.2*A267/30*0.25,0)</f>
        <v>67</v>
      </c>
      <c r="P267" s="46">
        <f t="shared" si="48"/>
        <v>107</v>
      </c>
      <c r="Q267" s="28">
        <f t="shared" si="49"/>
        <v>199</v>
      </c>
      <c r="R267" s="8">
        <f t="shared" si="50"/>
        <v>319</v>
      </c>
      <c r="S267" s="46">
        <f>ROUND(C267*'113級距'!$P$6*0.2*A267/30*0.5,0)+ROUND(C267*'113級距'!$P$7*0.2*A267/30*0.5,0)</f>
        <v>133</v>
      </c>
      <c r="T267" s="46">
        <f t="shared" si="51"/>
        <v>213</v>
      </c>
      <c r="U267" s="28">
        <f t="shared" si="52"/>
        <v>133</v>
      </c>
      <c r="V267" s="26">
        <f t="shared" si="53"/>
        <v>213</v>
      </c>
    </row>
    <row r="268" spans="1:22" ht="16.5">
      <c r="A268" s="16">
        <v>30</v>
      </c>
      <c r="B268" s="50"/>
      <c r="C268" s="46">
        <f>VLOOKUP(B268,'113級距'!A$10:C$37,3,TRUE)</f>
        <v>11100</v>
      </c>
      <c r="D268" s="46">
        <f>VLOOKUP(B268,'113級距'!$J$23:$L$47,3,TRUE)</f>
        <v>27470</v>
      </c>
      <c r="E268" s="46">
        <f>VLOOKUP(B268,'113級距'!D$3:F$64,3,TRUE)</f>
        <v>1500</v>
      </c>
      <c r="F268" s="47">
        <f>VLOOKUP(B268,'113級距'!G:I,3,TRUE)</f>
        <v>27470</v>
      </c>
      <c r="G268" s="2">
        <f>ROUND(C268*'113級距'!$P$6*0.7*A268/30,0)+ROUND(C268*'113級距'!$P$7*0.7*A268/30,0)</f>
        <v>933</v>
      </c>
      <c r="H268" s="149">
        <f>ROUND(F268*'113級距'!$P$9*0.6*'113級距'!$P$10,0)</f>
        <v>1329</v>
      </c>
      <c r="I268" s="28">
        <f>ROUND(E268*'113級距'!$P$2*A268/30,0)</f>
        <v>90</v>
      </c>
      <c r="J268" s="8">
        <f>ROUND(D268*'113級距'!$P$4*A268/30,0)</f>
        <v>30</v>
      </c>
      <c r="K268" s="2">
        <f>ROUND(C268*'113級距'!$P$6*0.2*A268/30,0)+ROUND(C268*'113級距'!$P$7*0.2*A268/30,0)</f>
        <v>266</v>
      </c>
      <c r="L268" s="26">
        <f>ROUND(F268*'113級距'!$P$9*0.3,0)</f>
        <v>426</v>
      </c>
      <c r="M268" s="12">
        <f>ROUND(C268*'113級距'!$P$6*0.7*A268/30,0)</f>
        <v>855</v>
      </c>
      <c r="N268" s="3">
        <f>ROUND(C268*'113級距'!$P$6*0.2*A268/30,0)</f>
        <v>244</v>
      </c>
      <c r="O268" s="46">
        <f>ROUND(C268*'113級距'!$P$6*0.2*A268/30*0.25,0)+ROUND(C268*'113級距'!$P$7*0.2*A268/30*0.25,0)</f>
        <v>67</v>
      </c>
      <c r="P268" s="46">
        <f t="shared" si="48"/>
        <v>107</v>
      </c>
      <c r="Q268" s="28">
        <f t="shared" si="49"/>
        <v>199</v>
      </c>
      <c r="R268" s="8">
        <f t="shared" si="50"/>
        <v>319</v>
      </c>
      <c r="S268" s="46">
        <f>ROUND(C268*'113級距'!$P$6*0.2*A268/30*0.5,0)+ROUND(C268*'113級距'!$P$7*0.2*A268/30*0.5,0)</f>
        <v>133</v>
      </c>
      <c r="T268" s="46">
        <f t="shared" si="51"/>
        <v>213</v>
      </c>
      <c r="U268" s="28">
        <f t="shared" si="52"/>
        <v>133</v>
      </c>
      <c r="V268" s="26">
        <f t="shared" si="53"/>
        <v>213</v>
      </c>
    </row>
    <row r="269" spans="1:22" ht="16.5">
      <c r="A269" s="16">
        <v>30</v>
      </c>
      <c r="B269" s="50"/>
      <c r="C269" s="46">
        <f>VLOOKUP(B269,'113級距'!A$10:C$37,3,TRUE)</f>
        <v>11100</v>
      </c>
      <c r="D269" s="46">
        <f>VLOOKUP(B269,'113級距'!$J$23:$L$47,3,TRUE)</f>
        <v>27470</v>
      </c>
      <c r="E269" s="46">
        <f>VLOOKUP(B269,'113級距'!D$3:F$64,3,TRUE)</f>
        <v>1500</v>
      </c>
      <c r="F269" s="47">
        <f>VLOOKUP(B269,'113級距'!G:I,3,TRUE)</f>
        <v>27470</v>
      </c>
      <c r="G269" s="2">
        <f>ROUND(C269*'113級距'!$P$6*0.7*A269/30,0)+ROUND(C269*'113級距'!$P$7*0.7*A269/30,0)</f>
        <v>933</v>
      </c>
      <c r="H269" s="149">
        <f>ROUND(F269*'113級距'!$P$9*0.6*'113級距'!$P$10,0)</f>
        <v>1329</v>
      </c>
      <c r="I269" s="28">
        <f>ROUND(E269*'113級距'!$P$2*A269/30,0)</f>
        <v>90</v>
      </c>
      <c r="J269" s="8">
        <f>ROUND(D269*'113級距'!$P$4*A269/30,0)</f>
        <v>30</v>
      </c>
      <c r="K269" s="2">
        <f>ROUND(C269*'113級距'!$P$6*0.2*A269/30,0)+ROUND(C269*'113級距'!$P$7*0.2*A269/30,0)</f>
        <v>266</v>
      </c>
      <c r="L269" s="26">
        <f>ROUND(F269*'113級距'!$P$9*0.3,0)</f>
        <v>426</v>
      </c>
      <c r="M269" s="12">
        <f>ROUND(C269*'113級距'!$P$6*0.7*A269/30,0)</f>
        <v>855</v>
      </c>
      <c r="N269" s="3">
        <f>ROUND(C269*'113級距'!$P$6*0.2*A269/30,0)</f>
        <v>244</v>
      </c>
      <c r="O269" s="46">
        <f>ROUND(C269*'113級距'!$P$6*0.2*A269/30*0.25,0)+ROUND(C269*'113級距'!$P$7*0.2*A269/30*0.25,0)</f>
        <v>67</v>
      </c>
      <c r="P269" s="46">
        <f t="shared" si="48"/>
        <v>107</v>
      </c>
      <c r="Q269" s="28">
        <f t="shared" si="49"/>
        <v>199</v>
      </c>
      <c r="R269" s="8">
        <f t="shared" si="50"/>
        <v>319</v>
      </c>
      <c r="S269" s="46">
        <f>ROUND(C269*'113級距'!$P$6*0.2*A269/30*0.5,0)+ROUND(C269*'113級距'!$P$7*0.2*A269/30*0.5,0)</f>
        <v>133</v>
      </c>
      <c r="T269" s="46">
        <f t="shared" si="51"/>
        <v>213</v>
      </c>
      <c r="U269" s="28">
        <f t="shared" si="52"/>
        <v>133</v>
      </c>
      <c r="V269" s="26">
        <f t="shared" si="53"/>
        <v>213</v>
      </c>
    </row>
    <row r="270" spans="1:22" ht="16.5">
      <c r="A270" s="16">
        <v>30</v>
      </c>
      <c r="B270" s="50"/>
      <c r="C270" s="46">
        <f>VLOOKUP(B270,'113級距'!A$10:C$37,3,TRUE)</f>
        <v>11100</v>
      </c>
      <c r="D270" s="46">
        <f>VLOOKUP(B270,'113級距'!$J$23:$L$47,3,TRUE)</f>
        <v>27470</v>
      </c>
      <c r="E270" s="46">
        <f>VLOOKUP(B270,'113級距'!D$3:F$64,3,TRUE)</f>
        <v>1500</v>
      </c>
      <c r="F270" s="47">
        <f>VLOOKUP(B270,'113級距'!G:I,3,TRUE)</f>
        <v>27470</v>
      </c>
      <c r="G270" s="2">
        <f>ROUND(C270*'113級距'!$P$6*0.7*A270/30,0)+ROUND(C270*'113級距'!$P$7*0.7*A270/30,0)</f>
        <v>933</v>
      </c>
      <c r="H270" s="149">
        <f>ROUND(F270*'113級距'!$P$9*0.6*'113級距'!$P$10,0)</f>
        <v>1329</v>
      </c>
      <c r="I270" s="28">
        <f>ROUND(E270*'113級距'!$P$2*A270/30,0)</f>
        <v>90</v>
      </c>
      <c r="J270" s="8">
        <f>ROUND(D270*'113級距'!$P$4*A270/30,0)</f>
        <v>30</v>
      </c>
      <c r="K270" s="2">
        <f>ROUND(C270*'113級距'!$P$6*0.2*A270/30,0)+ROUND(C270*'113級距'!$P$7*0.2*A270/30,0)</f>
        <v>266</v>
      </c>
      <c r="L270" s="26">
        <f>ROUND(F270*'113級距'!$P$9*0.3,0)</f>
        <v>426</v>
      </c>
      <c r="M270" s="12">
        <f>ROUND(C270*'113級距'!$P$6*0.7*A270/30,0)</f>
        <v>855</v>
      </c>
      <c r="N270" s="3">
        <f>ROUND(C270*'113級距'!$P$6*0.2*A270/30,0)</f>
        <v>244</v>
      </c>
      <c r="O270" s="46">
        <f>ROUND(C270*'113級距'!$P$6*0.2*A270/30*0.25,0)+ROUND(C270*'113級距'!$P$7*0.2*A270/30*0.25,0)</f>
        <v>67</v>
      </c>
      <c r="P270" s="46">
        <f t="shared" si="48"/>
        <v>107</v>
      </c>
      <c r="Q270" s="28">
        <f t="shared" si="49"/>
        <v>199</v>
      </c>
      <c r="R270" s="8">
        <f t="shared" si="50"/>
        <v>319</v>
      </c>
      <c r="S270" s="46">
        <f>ROUND(C270*'113級距'!$P$6*0.2*A270/30*0.5,0)+ROUND(C270*'113級距'!$P$7*0.2*A270/30*0.5,0)</f>
        <v>133</v>
      </c>
      <c r="T270" s="46">
        <f t="shared" si="51"/>
        <v>213</v>
      </c>
      <c r="U270" s="28">
        <f t="shared" si="52"/>
        <v>133</v>
      </c>
      <c r="V270" s="26">
        <f t="shared" si="53"/>
        <v>213</v>
      </c>
    </row>
    <row r="271" spans="1:22" ht="16.5">
      <c r="A271" s="16">
        <v>30</v>
      </c>
      <c r="B271" s="50"/>
      <c r="C271" s="46">
        <f>VLOOKUP(B271,'113級距'!A$10:C$37,3,TRUE)</f>
        <v>11100</v>
      </c>
      <c r="D271" s="46">
        <f>VLOOKUP(B271,'113級距'!$J$23:$L$47,3,TRUE)</f>
        <v>27470</v>
      </c>
      <c r="E271" s="46">
        <f>VLOOKUP(B271,'113級距'!D$3:F$64,3,TRUE)</f>
        <v>1500</v>
      </c>
      <c r="F271" s="47">
        <f>VLOOKUP(B271,'113級距'!G:I,3,TRUE)</f>
        <v>27470</v>
      </c>
      <c r="G271" s="2">
        <f>ROUND(C271*'113級距'!$P$6*0.7*A271/30,0)+ROUND(C271*'113級距'!$P$7*0.7*A271/30,0)</f>
        <v>933</v>
      </c>
      <c r="H271" s="149">
        <f>ROUND(F271*'113級距'!$P$9*0.6*'113級距'!$P$10,0)</f>
        <v>1329</v>
      </c>
      <c r="I271" s="28">
        <f>ROUND(E271*'113級距'!$P$2*A271/30,0)</f>
        <v>90</v>
      </c>
      <c r="J271" s="8">
        <f>ROUND(D271*'113級距'!$P$4*A271/30,0)</f>
        <v>30</v>
      </c>
      <c r="K271" s="2">
        <f>ROUND(C271*'113級距'!$P$6*0.2*A271/30,0)+ROUND(C271*'113級距'!$P$7*0.2*A271/30,0)</f>
        <v>266</v>
      </c>
      <c r="L271" s="26">
        <f>ROUND(F271*'113級距'!$P$9*0.3,0)</f>
        <v>426</v>
      </c>
      <c r="M271" s="12">
        <f>ROUND(C271*'113級距'!$P$6*0.7*A271/30,0)</f>
        <v>855</v>
      </c>
      <c r="N271" s="3">
        <f>ROUND(C271*'113級距'!$P$6*0.2*A271/30,0)</f>
        <v>244</v>
      </c>
      <c r="O271" s="46">
        <f>ROUND(C271*'113級距'!$P$6*0.2*A271/30*0.25,0)+ROUND(C271*'113級距'!$P$7*0.2*A271/30*0.25,0)</f>
        <v>67</v>
      </c>
      <c r="P271" s="46">
        <f t="shared" si="48"/>
        <v>107</v>
      </c>
      <c r="Q271" s="28">
        <f t="shared" si="49"/>
        <v>199</v>
      </c>
      <c r="R271" s="8">
        <f t="shared" si="50"/>
        <v>319</v>
      </c>
      <c r="S271" s="46">
        <f>ROUND(C271*'113級距'!$P$6*0.2*A271/30*0.5,0)+ROUND(C271*'113級距'!$P$7*0.2*A271/30*0.5,0)</f>
        <v>133</v>
      </c>
      <c r="T271" s="46">
        <f t="shared" si="51"/>
        <v>213</v>
      </c>
      <c r="U271" s="28">
        <f t="shared" si="52"/>
        <v>133</v>
      </c>
      <c r="V271" s="26">
        <f t="shared" si="53"/>
        <v>213</v>
      </c>
    </row>
    <row r="272" spans="1:22" ht="16.5">
      <c r="A272" s="16">
        <v>30</v>
      </c>
      <c r="B272" s="50"/>
      <c r="C272" s="46">
        <f>VLOOKUP(B272,'113級距'!A$10:C$37,3,TRUE)</f>
        <v>11100</v>
      </c>
      <c r="D272" s="46">
        <f>VLOOKUP(B272,'113級距'!$J$23:$L$47,3,TRUE)</f>
        <v>27470</v>
      </c>
      <c r="E272" s="46">
        <f>VLOOKUP(B272,'113級距'!D$3:F$64,3,TRUE)</f>
        <v>1500</v>
      </c>
      <c r="F272" s="47">
        <f>VLOOKUP(B272,'113級距'!G:I,3,TRUE)</f>
        <v>27470</v>
      </c>
      <c r="G272" s="2">
        <f>ROUND(C272*'113級距'!$P$6*0.7*A272/30,0)+ROUND(C272*'113級距'!$P$7*0.7*A272/30,0)</f>
        <v>933</v>
      </c>
      <c r="H272" s="149">
        <f>ROUND(F272*'113級距'!$P$9*0.6*'113級距'!$P$10,0)</f>
        <v>1329</v>
      </c>
      <c r="I272" s="28">
        <f>ROUND(E272*'113級距'!$P$2*A272/30,0)</f>
        <v>90</v>
      </c>
      <c r="J272" s="8">
        <f>ROUND(D272*'113級距'!$P$4*A272/30,0)</f>
        <v>30</v>
      </c>
      <c r="K272" s="2">
        <f>ROUND(C272*'113級距'!$P$6*0.2*A272/30,0)+ROUND(C272*'113級距'!$P$7*0.2*A272/30,0)</f>
        <v>266</v>
      </c>
      <c r="L272" s="26">
        <f>ROUND(F272*'113級距'!$P$9*0.3,0)</f>
        <v>426</v>
      </c>
      <c r="M272" s="12">
        <f>ROUND(C272*'113級距'!$P$6*0.7*A272/30,0)</f>
        <v>855</v>
      </c>
      <c r="N272" s="3">
        <f>ROUND(C272*'113級距'!$P$6*0.2*A272/30,0)</f>
        <v>244</v>
      </c>
      <c r="O272" s="46">
        <f>ROUND(C272*'113級距'!$P$6*0.2*A272/30*0.25,0)+ROUND(C272*'113級距'!$P$7*0.2*A272/30*0.25,0)</f>
        <v>67</v>
      </c>
      <c r="P272" s="46">
        <f t="shared" si="48"/>
        <v>107</v>
      </c>
      <c r="Q272" s="28">
        <f t="shared" si="49"/>
        <v>199</v>
      </c>
      <c r="R272" s="8">
        <f t="shared" si="50"/>
        <v>319</v>
      </c>
      <c r="S272" s="46">
        <f>ROUND(C272*'113級距'!$P$6*0.2*A272/30*0.5,0)+ROUND(C272*'113級距'!$P$7*0.2*A272/30*0.5,0)</f>
        <v>133</v>
      </c>
      <c r="T272" s="46">
        <f t="shared" si="51"/>
        <v>213</v>
      </c>
      <c r="U272" s="28">
        <f t="shared" si="52"/>
        <v>133</v>
      </c>
      <c r="V272" s="26">
        <f t="shared" si="53"/>
        <v>213</v>
      </c>
    </row>
    <row r="273" spans="1:22" ht="16.5">
      <c r="A273" s="16">
        <v>30</v>
      </c>
      <c r="B273" s="50"/>
      <c r="C273" s="46">
        <f>VLOOKUP(B273,'113級距'!A$10:C$37,3,TRUE)</f>
        <v>11100</v>
      </c>
      <c r="D273" s="46">
        <f>VLOOKUP(B273,'113級距'!$J$23:$L$47,3,TRUE)</f>
        <v>27470</v>
      </c>
      <c r="E273" s="46">
        <f>VLOOKUP(B273,'113級距'!D$3:F$64,3,TRUE)</f>
        <v>1500</v>
      </c>
      <c r="F273" s="47">
        <f>VLOOKUP(B273,'113級距'!G:I,3,TRUE)</f>
        <v>27470</v>
      </c>
      <c r="G273" s="2">
        <f>ROUND(C273*'113級距'!$P$6*0.7*A273/30,0)+ROUND(C273*'113級距'!$P$7*0.7*A273/30,0)</f>
        <v>933</v>
      </c>
      <c r="H273" s="149">
        <f>ROUND(F273*'113級距'!$P$9*0.6*'113級距'!$P$10,0)</f>
        <v>1329</v>
      </c>
      <c r="I273" s="28">
        <f>ROUND(E273*'113級距'!$P$2*A273/30,0)</f>
        <v>90</v>
      </c>
      <c r="J273" s="8">
        <f>ROUND(D273*'113級距'!$P$4*A273/30,0)</f>
        <v>30</v>
      </c>
      <c r="K273" s="2">
        <f>ROUND(C273*'113級距'!$P$6*0.2*A273/30,0)+ROUND(C273*'113級距'!$P$7*0.2*A273/30,0)</f>
        <v>266</v>
      </c>
      <c r="L273" s="26">
        <f>ROUND(F273*'113級距'!$P$9*0.3,0)</f>
        <v>426</v>
      </c>
      <c r="M273" s="12">
        <f>ROUND(C273*'113級距'!$P$6*0.7*A273/30,0)</f>
        <v>855</v>
      </c>
      <c r="N273" s="3">
        <f>ROUND(C273*'113級距'!$P$6*0.2*A273/30,0)</f>
        <v>244</v>
      </c>
      <c r="O273" s="46">
        <f>ROUND(C273*'113級距'!$P$6*0.2*A273/30*0.25,0)+ROUND(C273*'113級距'!$P$7*0.2*A273/30*0.25,0)</f>
        <v>67</v>
      </c>
      <c r="P273" s="46">
        <f t="shared" si="48"/>
        <v>107</v>
      </c>
      <c r="Q273" s="28">
        <f t="shared" si="49"/>
        <v>199</v>
      </c>
      <c r="R273" s="8">
        <f t="shared" si="50"/>
        <v>319</v>
      </c>
      <c r="S273" s="46">
        <f>ROUND(C273*'113級距'!$P$6*0.2*A273/30*0.5,0)+ROUND(C273*'113級距'!$P$7*0.2*A273/30*0.5,0)</f>
        <v>133</v>
      </c>
      <c r="T273" s="46">
        <f t="shared" si="51"/>
        <v>213</v>
      </c>
      <c r="U273" s="28">
        <f t="shared" si="52"/>
        <v>133</v>
      </c>
      <c r="V273" s="26">
        <f t="shared" si="53"/>
        <v>213</v>
      </c>
    </row>
    <row r="274" spans="1:22" ht="16.5">
      <c r="A274" s="16">
        <v>30</v>
      </c>
      <c r="B274" s="50"/>
      <c r="C274" s="46">
        <f>VLOOKUP(B274,'113級距'!A$10:C$37,3,TRUE)</f>
        <v>11100</v>
      </c>
      <c r="D274" s="46">
        <f>VLOOKUP(B274,'113級距'!$J$23:$L$47,3,TRUE)</f>
        <v>27470</v>
      </c>
      <c r="E274" s="46">
        <f>VLOOKUP(B274,'113級距'!D$3:F$64,3,TRUE)</f>
        <v>1500</v>
      </c>
      <c r="F274" s="47">
        <f>VLOOKUP(B274,'113級距'!G:I,3,TRUE)</f>
        <v>27470</v>
      </c>
      <c r="G274" s="2">
        <f>ROUND(C274*'113級距'!$P$6*0.7*A274/30,0)+ROUND(C274*'113級距'!$P$7*0.7*A274/30,0)</f>
        <v>933</v>
      </c>
      <c r="H274" s="149">
        <f>ROUND(F274*'113級距'!$P$9*0.6*'113級距'!$P$10,0)</f>
        <v>1329</v>
      </c>
      <c r="I274" s="28">
        <f>ROUND(E274*'113級距'!$P$2*A274/30,0)</f>
        <v>90</v>
      </c>
      <c r="J274" s="8">
        <f>ROUND(D274*'113級距'!$P$4*A274/30,0)</f>
        <v>30</v>
      </c>
      <c r="K274" s="2">
        <f>ROUND(C274*'113級距'!$P$6*0.2*A274/30,0)+ROUND(C274*'113級距'!$P$7*0.2*A274/30,0)</f>
        <v>266</v>
      </c>
      <c r="L274" s="26">
        <f>ROUND(F274*'113級距'!$P$9*0.3,0)</f>
        <v>426</v>
      </c>
      <c r="M274" s="12">
        <f>ROUND(C274*'113級距'!$P$6*0.7*A274/30,0)</f>
        <v>855</v>
      </c>
      <c r="N274" s="3">
        <f>ROUND(C274*'113級距'!$P$6*0.2*A274/30,0)</f>
        <v>244</v>
      </c>
      <c r="O274" s="46">
        <f>ROUND(C274*'113級距'!$P$6*0.2*A274/30*0.25,0)+ROUND(C274*'113級距'!$P$7*0.2*A274/30*0.25,0)</f>
        <v>67</v>
      </c>
      <c r="P274" s="46">
        <f t="shared" si="48"/>
        <v>107</v>
      </c>
      <c r="Q274" s="28">
        <f t="shared" si="49"/>
        <v>199</v>
      </c>
      <c r="R274" s="8">
        <f t="shared" si="50"/>
        <v>319</v>
      </c>
      <c r="S274" s="46">
        <f>ROUND(C274*'113級距'!$P$6*0.2*A274/30*0.5,0)+ROUND(C274*'113級距'!$P$7*0.2*A274/30*0.5,0)</f>
        <v>133</v>
      </c>
      <c r="T274" s="46">
        <f t="shared" si="51"/>
        <v>213</v>
      </c>
      <c r="U274" s="28">
        <f t="shared" si="52"/>
        <v>133</v>
      </c>
      <c r="V274" s="26">
        <f t="shared" si="53"/>
        <v>213</v>
      </c>
    </row>
    <row r="275" spans="1:22" ht="16.5">
      <c r="A275" s="16">
        <v>30</v>
      </c>
      <c r="B275" s="50"/>
      <c r="C275" s="46">
        <f>VLOOKUP(B275,'113級距'!A$10:C$37,3,TRUE)</f>
        <v>11100</v>
      </c>
      <c r="D275" s="46">
        <f>VLOOKUP(B275,'113級距'!$J$23:$L$47,3,TRUE)</f>
        <v>27470</v>
      </c>
      <c r="E275" s="46">
        <f>VLOOKUP(B275,'113級距'!D$3:F$64,3,TRUE)</f>
        <v>1500</v>
      </c>
      <c r="F275" s="47">
        <f>VLOOKUP(B275,'113級距'!G:I,3,TRUE)</f>
        <v>27470</v>
      </c>
      <c r="G275" s="2">
        <f>ROUND(C275*'113級距'!$P$6*0.7*A275/30,0)+ROUND(C275*'113級距'!$P$7*0.7*A275/30,0)</f>
        <v>933</v>
      </c>
      <c r="H275" s="149">
        <f>ROUND(F275*'113級距'!$P$9*0.6*'113級距'!$P$10,0)</f>
        <v>1329</v>
      </c>
      <c r="I275" s="28">
        <f>ROUND(E275*'113級距'!$P$2*A275/30,0)</f>
        <v>90</v>
      </c>
      <c r="J275" s="8">
        <f>ROUND(D275*'113級距'!$P$4*A275/30,0)</f>
        <v>30</v>
      </c>
      <c r="K275" s="2">
        <f>ROUND(C275*'113級距'!$P$6*0.2*A275/30,0)+ROUND(C275*'113級距'!$P$7*0.2*A275/30,0)</f>
        <v>266</v>
      </c>
      <c r="L275" s="26">
        <f>ROUND(F275*'113級距'!$P$9*0.3,0)</f>
        <v>426</v>
      </c>
      <c r="M275" s="12">
        <f>ROUND(C275*'113級距'!$P$6*0.7*A275/30,0)</f>
        <v>855</v>
      </c>
      <c r="N275" s="3">
        <f>ROUND(C275*'113級距'!$P$6*0.2*A275/30,0)</f>
        <v>244</v>
      </c>
      <c r="O275" s="46">
        <f>ROUND(C275*'113級距'!$P$6*0.2*A275/30*0.25,0)+ROUND(C275*'113級距'!$P$7*0.2*A275/30*0.25,0)</f>
        <v>67</v>
      </c>
      <c r="P275" s="46">
        <f t="shared" si="48"/>
        <v>107</v>
      </c>
      <c r="Q275" s="28">
        <f t="shared" si="49"/>
        <v>199</v>
      </c>
      <c r="R275" s="8">
        <f t="shared" si="50"/>
        <v>319</v>
      </c>
      <c r="S275" s="46">
        <f>ROUND(C275*'113級距'!$P$6*0.2*A275/30*0.5,0)+ROUND(C275*'113級距'!$P$7*0.2*A275/30*0.5,0)</f>
        <v>133</v>
      </c>
      <c r="T275" s="46">
        <f t="shared" si="51"/>
        <v>213</v>
      </c>
      <c r="U275" s="28">
        <f t="shared" si="52"/>
        <v>133</v>
      </c>
      <c r="V275" s="26">
        <f t="shared" si="53"/>
        <v>213</v>
      </c>
    </row>
    <row r="276" spans="1:22" ht="16.5">
      <c r="A276" s="16">
        <v>30</v>
      </c>
      <c r="B276" s="50"/>
      <c r="C276" s="46">
        <f>VLOOKUP(B276,'113級距'!A$10:C$37,3,TRUE)</f>
        <v>11100</v>
      </c>
      <c r="D276" s="46">
        <f>VLOOKUP(B276,'113級距'!$J$23:$L$47,3,TRUE)</f>
        <v>27470</v>
      </c>
      <c r="E276" s="46">
        <f>VLOOKUP(B276,'113級距'!D$3:F$64,3,TRUE)</f>
        <v>1500</v>
      </c>
      <c r="F276" s="47">
        <f>VLOOKUP(B276,'113級距'!G:I,3,TRUE)</f>
        <v>27470</v>
      </c>
      <c r="G276" s="2">
        <f>ROUND(C276*'113級距'!$P$6*0.7*A276/30,0)+ROUND(C276*'113級距'!$P$7*0.7*A276/30,0)</f>
        <v>933</v>
      </c>
      <c r="H276" s="149">
        <f>ROUND(F276*'113級距'!$P$9*0.6*'113級距'!$P$10,0)</f>
        <v>1329</v>
      </c>
      <c r="I276" s="28">
        <f>ROUND(E276*'113級距'!$P$2*A276/30,0)</f>
        <v>90</v>
      </c>
      <c r="J276" s="8">
        <f>ROUND(D276*'113級距'!$P$4*A276/30,0)</f>
        <v>30</v>
      </c>
      <c r="K276" s="2">
        <f>ROUND(C276*'113級距'!$P$6*0.2*A276/30,0)+ROUND(C276*'113級距'!$P$7*0.2*A276/30,0)</f>
        <v>266</v>
      </c>
      <c r="L276" s="26">
        <f>ROUND(F276*'113級距'!$P$9*0.3,0)</f>
        <v>426</v>
      </c>
      <c r="M276" s="12">
        <f>ROUND(C276*'113級距'!$P$6*0.7*A276/30,0)</f>
        <v>855</v>
      </c>
      <c r="N276" s="3">
        <f>ROUND(C276*'113級距'!$P$6*0.2*A276/30,0)</f>
        <v>244</v>
      </c>
      <c r="O276" s="46">
        <f>ROUND(C276*'113級距'!$P$6*0.2*A276/30*0.25,0)+ROUND(C276*'113級距'!$P$7*0.2*A276/30*0.25,0)</f>
        <v>67</v>
      </c>
      <c r="P276" s="46">
        <f t="shared" si="48"/>
        <v>107</v>
      </c>
      <c r="Q276" s="28">
        <f t="shared" si="49"/>
        <v>199</v>
      </c>
      <c r="R276" s="8">
        <f t="shared" si="50"/>
        <v>319</v>
      </c>
      <c r="S276" s="46">
        <f>ROUND(C276*'113級距'!$P$6*0.2*A276/30*0.5,0)+ROUND(C276*'113級距'!$P$7*0.2*A276/30*0.5,0)</f>
        <v>133</v>
      </c>
      <c r="T276" s="46">
        <f t="shared" si="51"/>
        <v>213</v>
      </c>
      <c r="U276" s="28">
        <f t="shared" si="52"/>
        <v>133</v>
      </c>
      <c r="V276" s="26">
        <f t="shared" si="53"/>
        <v>213</v>
      </c>
    </row>
    <row r="277" spans="1:22" ht="16.5">
      <c r="A277" s="16">
        <v>30</v>
      </c>
      <c r="B277" s="50"/>
      <c r="C277" s="46">
        <f>VLOOKUP(B277,'113級距'!A$10:C$37,3,TRUE)</f>
        <v>11100</v>
      </c>
      <c r="D277" s="46">
        <f>VLOOKUP(B277,'113級距'!$J$23:$L$47,3,TRUE)</f>
        <v>27470</v>
      </c>
      <c r="E277" s="46">
        <f>VLOOKUP(B277,'113級距'!D$3:F$64,3,TRUE)</f>
        <v>1500</v>
      </c>
      <c r="F277" s="47">
        <f>VLOOKUP(B277,'113級距'!G:I,3,TRUE)</f>
        <v>27470</v>
      </c>
      <c r="G277" s="2">
        <f>ROUND(C277*'113級距'!$P$6*0.7*A277/30,0)+ROUND(C277*'113級距'!$P$7*0.7*A277/30,0)</f>
        <v>933</v>
      </c>
      <c r="H277" s="149">
        <f>ROUND(F277*'113級距'!$P$9*0.6*'113級距'!$P$10,0)</f>
        <v>1329</v>
      </c>
      <c r="I277" s="28">
        <f>ROUND(E277*'113級距'!$P$2*A277/30,0)</f>
        <v>90</v>
      </c>
      <c r="J277" s="8">
        <f>ROUND(D277*'113級距'!$P$4*A277/30,0)</f>
        <v>30</v>
      </c>
      <c r="K277" s="2">
        <f>ROUND(C277*'113級距'!$P$6*0.2*A277/30,0)+ROUND(C277*'113級距'!$P$7*0.2*A277/30,0)</f>
        <v>266</v>
      </c>
      <c r="L277" s="26">
        <f>ROUND(F277*'113級距'!$P$9*0.3,0)</f>
        <v>426</v>
      </c>
      <c r="M277" s="12">
        <f>ROUND(C277*'113級距'!$P$6*0.7*A277/30,0)</f>
        <v>855</v>
      </c>
      <c r="N277" s="3">
        <f>ROUND(C277*'113級距'!$P$6*0.2*A277/30,0)</f>
        <v>244</v>
      </c>
      <c r="O277" s="46">
        <f>ROUND(C277*'113級距'!$P$6*0.2*A277/30*0.25,0)+ROUND(C277*'113級距'!$P$7*0.2*A277/30*0.25,0)</f>
        <v>67</v>
      </c>
      <c r="P277" s="46">
        <f t="shared" si="48"/>
        <v>107</v>
      </c>
      <c r="Q277" s="28">
        <f t="shared" si="49"/>
        <v>199</v>
      </c>
      <c r="R277" s="8">
        <f t="shared" si="50"/>
        <v>319</v>
      </c>
      <c r="S277" s="46">
        <f>ROUND(C277*'113級距'!$P$6*0.2*A277/30*0.5,0)+ROUND(C277*'113級距'!$P$7*0.2*A277/30*0.5,0)</f>
        <v>133</v>
      </c>
      <c r="T277" s="46">
        <f t="shared" si="51"/>
        <v>213</v>
      </c>
      <c r="U277" s="28">
        <f t="shared" si="52"/>
        <v>133</v>
      </c>
      <c r="V277" s="26">
        <f t="shared" si="53"/>
        <v>213</v>
      </c>
    </row>
    <row r="278" spans="1:22" ht="16.5">
      <c r="A278" s="16">
        <v>30</v>
      </c>
      <c r="B278" s="50"/>
      <c r="C278" s="46">
        <f>VLOOKUP(B278,'113級距'!A$10:C$37,3,TRUE)</f>
        <v>11100</v>
      </c>
      <c r="D278" s="46">
        <f>VLOOKUP(B278,'113級距'!$J$23:$L$47,3,TRUE)</f>
        <v>27470</v>
      </c>
      <c r="E278" s="46">
        <f>VLOOKUP(B278,'113級距'!D$3:F$64,3,TRUE)</f>
        <v>1500</v>
      </c>
      <c r="F278" s="47">
        <f>VLOOKUP(B278,'113級距'!G:I,3,TRUE)</f>
        <v>27470</v>
      </c>
      <c r="G278" s="2">
        <f>ROUND(C278*'113級距'!$P$6*0.7*A278/30,0)+ROUND(C278*'113級距'!$P$7*0.7*A278/30,0)</f>
        <v>933</v>
      </c>
      <c r="H278" s="149">
        <f>ROUND(F278*'113級距'!$P$9*0.6*'113級距'!$P$10,0)</f>
        <v>1329</v>
      </c>
      <c r="I278" s="28">
        <f>ROUND(E278*'113級距'!$P$2*A278/30,0)</f>
        <v>90</v>
      </c>
      <c r="J278" s="8">
        <f>ROUND(D278*'113級距'!$P$4*A278/30,0)</f>
        <v>30</v>
      </c>
      <c r="K278" s="2">
        <f>ROUND(C278*'113級距'!$P$6*0.2*A278/30,0)+ROUND(C278*'113級距'!$P$7*0.2*A278/30,0)</f>
        <v>266</v>
      </c>
      <c r="L278" s="26">
        <f>ROUND(F278*'113級距'!$P$9*0.3,0)</f>
        <v>426</v>
      </c>
      <c r="M278" s="12">
        <f>ROUND(C278*'113級距'!$P$6*0.7*A278/30,0)</f>
        <v>855</v>
      </c>
      <c r="N278" s="3">
        <f>ROUND(C278*'113級距'!$P$6*0.2*A278/30,0)</f>
        <v>244</v>
      </c>
      <c r="O278" s="46">
        <f>ROUND(C278*'113級距'!$P$6*0.2*A278/30*0.25,0)+ROUND(C278*'113級距'!$P$7*0.2*A278/30*0.25,0)</f>
        <v>67</v>
      </c>
      <c r="P278" s="46">
        <f t="shared" si="48"/>
        <v>107</v>
      </c>
      <c r="Q278" s="28">
        <f t="shared" si="49"/>
        <v>199</v>
      </c>
      <c r="R278" s="8">
        <f t="shared" si="50"/>
        <v>319</v>
      </c>
      <c r="S278" s="46">
        <f>ROUND(C278*'113級距'!$P$6*0.2*A278/30*0.5,0)+ROUND(C278*'113級距'!$P$7*0.2*A278/30*0.5,0)</f>
        <v>133</v>
      </c>
      <c r="T278" s="46">
        <f t="shared" si="51"/>
        <v>213</v>
      </c>
      <c r="U278" s="28">
        <f t="shared" si="52"/>
        <v>133</v>
      </c>
      <c r="V278" s="26">
        <f t="shared" si="53"/>
        <v>213</v>
      </c>
    </row>
    <row r="279" spans="1:22" ht="16.5">
      <c r="A279" s="16">
        <v>30</v>
      </c>
      <c r="B279" s="50"/>
      <c r="C279" s="46">
        <f>VLOOKUP(B279,'113級距'!A$10:C$37,3,TRUE)</f>
        <v>11100</v>
      </c>
      <c r="D279" s="46">
        <f>VLOOKUP(B279,'113級距'!$J$23:$L$47,3,TRUE)</f>
        <v>27470</v>
      </c>
      <c r="E279" s="46">
        <f>VLOOKUP(B279,'113級距'!D$3:F$64,3,TRUE)</f>
        <v>1500</v>
      </c>
      <c r="F279" s="47">
        <f>VLOOKUP(B279,'113級距'!G:I,3,TRUE)</f>
        <v>27470</v>
      </c>
      <c r="G279" s="2">
        <f>ROUND(C279*'113級距'!$P$6*0.7*A279/30,0)+ROUND(C279*'113級距'!$P$7*0.7*A279/30,0)</f>
        <v>933</v>
      </c>
      <c r="H279" s="149">
        <f>ROUND(F279*'113級距'!$P$9*0.6*'113級距'!$P$10,0)</f>
        <v>1329</v>
      </c>
      <c r="I279" s="28">
        <f>ROUND(E279*'113級距'!$P$2*A279/30,0)</f>
        <v>90</v>
      </c>
      <c r="J279" s="8">
        <f>ROUND(D279*'113級距'!$P$4*A279/30,0)</f>
        <v>30</v>
      </c>
      <c r="K279" s="2">
        <f>ROUND(C279*'113級距'!$P$6*0.2*A279/30,0)+ROUND(C279*'113級距'!$P$7*0.2*A279/30,0)</f>
        <v>266</v>
      </c>
      <c r="L279" s="26">
        <f>ROUND(F279*'113級距'!$P$9*0.3,0)</f>
        <v>426</v>
      </c>
      <c r="M279" s="12">
        <f>ROUND(C279*'113級距'!$P$6*0.7*A279/30,0)</f>
        <v>855</v>
      </c>
      <c r="N279" s="3">
        <f>ROUND(C279*'113級距'!$P$6*0.2*A279/30,0)</f>
        <v>244</v>
      </c>
      <c r="O279" s="46">
        <f>ROUND(C279*'113級距'!$P$6*0.2*A279/30*0.25,0)+ROUND(C279*'113級距'!$P$7*0.2*A279/30*0.25,0)</f>
        <v>67</v>
      </c>
      <c r="P279" s="46">
        <f t="shared" si="48"/>
        <v>107</v>
      </c>
      <c r="Q279" s="28">
        <f t="shared" si="49"/>
        <v>199</v>
      </c>
      <c r="R279" s="8">
        <f t="shared" si="50"/>
        <v>319</v>
      </c>
      <c r="S279" s="46">
        <f>ROUND(C279*'113級距'!$P$6*0.2*A279/30*0.5,0)+ROUND(C279*'113級距'!$P$7*0.2*A279/30*0.5,0)</f>
        <v>133</v>
      </c>
      <c r="T279" s="46">
        <f t="shared" si="51"/>
        <v>213</v>
      </c>
      <c r="U279" s="28">
        <f t="shared" si="52"/>
        <v>133</v>
      </c>
      <c r="V279" s="26">
        <f t="shared" si="53"/>
        <v>213</v>
      </c>
    </row>
    <row r="280" spans="1:22" ht="16.5">
      <c r="A280" s="16">
        <v>30</v>
      </c>
      <c r="B280" s="50"/>
      <c r="C280" s="46">
        <f>VLOOKUP(B280,'113級距'!A$10:C$37,3,TRUE)</f>
        <v>11100</v>
      </c>
      <c r="D280" s="46">
        <f>VLOOKUP(B280,'113級距'!$J$23:$L$47,3,TRUE)</f>
        <v>27470</v>
      </c>
      <c r="E280" s="46">
        <f>VLOOKUP(B280,'113級距'!D$3:F$64,3,TRUE)</f>
        <v>1500</v>
      </c>
      <c r="F280" s="47">
        <f>VLOOKUP(B280,'113級距'!G:I,3,TRUE)</f>
        <v>27470</v>
      </c>
      <c r="G280" s="2">
        <f>ROUND(C280*'113級距'!$P$6*0.7*A280/30,0)+ROUND(C280*'113級距'!$P$7*0.7*A280/30,0)</f>
        <v>933</v>
      </c>
      <c r="H280" s="149">
        <f>ROUND(F280*'113級距'!$P$9*0.6*'113級距'!$P$10,0)</f>
        <v>1329</v>
      </c>
      <c r="I280" s="28">
        <f>ROUND(E280*'113級距'!$P$2*A280/30,0)</f>
        <v>90</v>
      </c>
      <c r="J280" s="8">
        <f>ROUND(D280*'113級距'!$P$4*A280/30,0)</f>
        <v>30</v>
      </c>
      <c r="K280" s="2">
        <f>ROUND(C280*'113級距'!$P$6*0.2*A280/30,0)+ROUND(C280*'113級距'!$P$7*0.2*A280/30,0)</f>
        <v>266</v>
      </c>
      <c r="L280" s="26">
        <f>ROUND(F280*'113級距'!$P$9*0.3,0)</f>
        <v>426</v>
      </c>
      <c r="M280" s="12">
        <f>ROUND(C280*'113級距'!$P$6*0.7*A280/30,0)</f>
        <v>855</v>
      </c>
      <c r="N280" s="3">
        <f>ROUND(C280*'113級距'!$P$6*0.2*A280/30,0)</f>
        <v>244</v>
      </c>
      <c r="O280" s="46">
        <f>ROUND(C280*'113級距'!$P$6*0.2*A280/30*0.25,0)+ROUND(C280*'113級距'!$P$7*0.2*A280/30*0.25,0)</f>
        <v>67</v>
      </c>
      <c r="P280" s="46">
        <f t="shared" si="48"/>
        <v>107</v>
      </c>
      <c r="Q280" s="28">
        <f t="shared" si="49"/>
        <v>199</v>
      </c>
      <c r="R280" s="8">
        <f t="shared" si="50"/>
        <v>319</v>
      </c>
      <c r="S280" s="46">
        <f>ROUND(C280*'113級距'!$P$6*0.2*A280/30*0.5,0)+ROUND(C280*'113級距'!$P$7*0.2*A280/30*0.5,0)</f>
        <v>133</v>
      </c>
      <c r="T280" s="46">
        <f t="shared" si="51"/>
        <v>213</v>
      </c>
      <c r="U280" s="28">
        <f t="shared" si="52"/>
        <v>133</v>
      </c>
      <c r="V280" s="26">
        <f t="shared" si="53"/>
        <v>213</v>
      </c>
    </row>
    <row r="281" spans="1:22" ht="16.5">
      <c r="A281" s="16">
        <v>30</v>
      </c>
      <c r="B281" s="50"/>
      <c r="C281" s="46">
        <f>VLOOKUP(B281,'113級距'!A$10:C$37,3,TRUE)</f>
        <v>11100</v>
      </c>
      <c r="D281" s="46">
        <f>VLOOKUP(B281,'113級距'!$J$23:$L$47,3,TRUE)</f>
        <v>27470</v>
      </c>
      <c r="E281" s="46">
        <f>VLOOKUP(B281,'113級距'!D$3:F$64,3,TRUE)</f>
        <v>1500</v>
      </c>
      <c r="F281" s="47">
        <f>VLOOKUP(B281,'113級距'!G:I,3,TRUE)</f>
        <v>27470</v>
      </c>
      <c r="G281" s="2">
        <f>ROUND(C281*'113級距'!$P$6*0.7*A281/30,0)+ROUND(C281*'113級距'!$P$7*0.7*A281/30,0)</f>
        <v>933</v>
      </c>
      <c r="H281" s="149">
        <f>ROUND(F281*'113級距'!$P$9*0.6*'113級距'!$P$10,0)</f>
        <v>1329</v>
      </c>
      <c r="I281" s="28">
        <f>ROUND(E281*'113級距'!$P$2*A281/30,0)</f>
        <v>90</v>
      </c>
      <c r="J281" s="8">
        <f>ROUND(D281*'113級距'!$P$4*A281/30,0)</f>
        <v>30</v>
      </c>
      <c r="K281" s="2">
        <f>ROUND(C281*'113級距'!$P$6*0.2*A281/30,0)+ROUND(C281*'113級距'!$P$7*0.2*A281/30,0)</f>
        <v>266</v>
      </c>
      <c r="L281" s="26">
        <f>ROUND(F281*'113級距'!$P$9*0.3,0)</f>
        <v>426</v>
      </c>
      <c r="M281" s="12">
        <f>ROUND(C281*'113級距'!$P$6*0.7*A281/30,0)</f>
        <v>855</v>
      </c>
      <c r="N281" s="3">
        <f>ROUND(C281*'113級距'!$P$6*0.2*A281/30,0)</f>
        <v>244</v>
      </c>
      <c r="O281" s="46">
        <f>ROUND(C281*'113級距'!$P$6*0.2*A281/30*0.25,0)+ROUND(C281*'113級距'!$P$7*0.2*A281/30*0.25,0)</f>
        <v>67</v>
      </c>
      <c r="P281" s="46">
        <f aca="true" t="shared" si="54" ref="P281:P317">ROUNDUP(ROUNDDOWN(L281/4,1),0)</f>
        <v>107</v>
      </c>
      <c r="Q281" s="28">
        <f aca="true" t="shared" si="55" ref="Q281:Q317">ROUND(K281-O281,0)</f>
        <v>199</v>
      </c>
      <c r="R281" s="8">
        <f aca="true" t="shared" si="56" ref="R281:R317">ROUND(L281-P281,0)</f>
        <v>319</v>
      </c>
      <c r="S281" s="46">
        <f>ROUND(C281*'113級距'!$P$6*0.2*A281/30*0.5,0)+ROUND(C281*'113級距'!$P$7*0.2*A281/30*0.5,0)</f>
        <v>133</v>
      </c>
      <c r="T281" s="46">
        <f aca="true" t="shared" si="57" ref="T281:T317">ROUNDUP(ROUNDDOWN(L281/2,1),0)</f>
        <v>213</v>
      </c>
      <c r="U281" s="28">
        <f aca="true" t="shared" si="58" ref="U281:U317">ROUND(K281-S281,0)</f>
        <v>133</v>
      </c>
      <c r="V281" s="26">
        <f aca="true" t="shared" si="59" ref="V281:V317">ROUND(L281-T281,0)</f>
        <v>213</v>
      </c>
    </row>
    <row r="282" spans="1:22" ht="16.5">
      <c r="A282" s="16">
        <v>30</v>
      </c>
      <c r="B282" s="50"/>
      <c r="C282" s="46">
        <f>VLOOKUP(B282,'113級距'!A$10:C$37,3,TRUE)</f>
        <v>11100</v>
      </c>
      <c r="D282" s="46">
        <f>VLOOKUP(B282,'113級距'!$J$23:$L$47,3,TRUE)</f>
        <v>27470</v>
      </c>
      <c r="E282" s="46">
        <f>VLOOKUP(B282,'113級距'!D$3:F$64,3,TRUE)</f>
        <v>1500</v>
      </c>
      <c r="F282" s="47">
        <f>VLOOKUP(B282,'113級距'!G:I,3,TRUE)</f>
        <v>27470</v>
      </c>
      <c r="G282" s="2">
        <f>ROUND(C282*'113級距'!$P$6*0.7*A282/30,0)+ROUND(C282*'113級距'!$P$7*0.7*A282/30,0)</f>
        <v>933</v>
      </c>
      <c r="H282" s="149">
        <f>ROUND(F282*'113級距'!$P$9*0.6*'113級距'!$P$10,0)</f>
        <v>1329</v>
      </c>
      <c r="I282" s="28">
        <f>ROUND(E282*'113級距'!$P$2*A282/30,0)</f>
        <v>90</v>
      </c>
      <c r="J282" s="8">
        <f>ROUND(D282*'113級距'!$P$4*A282/30,0)</f>
        <v>30</v>
      </c>
      <c r="K282" s="2">
        <f>ROUND(C282*'113級距'!$P$6*0.2*A282/30,0)+ROUND(C282*'113級距'!$P$7*0.2*A282/30,0)</f>
        <v>266</v>
      </c>
      <c r="L282" s="26">
        <f>ROUND(F282*'113級距'!$P$9*0.3,0)</f>
        <v>426</v>
      </c>
      <c r="M282" s="12">
        <f>ROUND(C282*'113級距'!$P$6*0.7*A282/30,0)</f>
        <v>855</v>
      </c>
      <c r="N282" s="3">
        <f>ROUND(C282*'113級距'!$P$6*0.2*A282/30,0)</f>
        <v>244</v>
      </c>
      <c r="O282" s="46">
        <f>ROUND(C282*'113級距'!$P$6*0.2*A282/30*0.25,0)+ROUND(C282*'113級距'!$P$7*0.2*A282/30*0.25,0)</f>
        <v>67</v>
      </c>
      <c r="P282" s="46">
        <f t="shared" si="54"/>
        <v>107</v>
      </c>
      <c r="Q282" s="28">
        <f t="shared" si="55"/>
        <v>199</v>
      </c>
      <c r="R282" s="8">
        <f t="shared" si="56"/>
        <v>319</v>
      </c>
      <c r="S282" s="46">
        <f>ROUND(C282*'113級距'!$P$6*0.2*A282/30*0.5,0)+ROUND(C282*'113級距'!$P$7*0.2*A282/30*0.5,0)</f>
        <v>133</v>
      </c>
      <c r="T282" s="46">
        <f t="shared" si="57"/>
        <v>213</v>
      </c>
      <c r="U282" s="28">
        <f t="shared" si="58"/>
        <v>133</v>
      </c>
      <c r="V282" s="26">
        <f t="shared" si="59"/>
        <v>213</v>
      </c>
    </row>
    <row r="283" spans="1:22" ht="16.5">
      <c r="A283" s="16">
        <v>30</v>
      </c>
      <c r="B283" s="50"/>
      <c r="C283" s="46">
        <f>VLOOKUP(B283,'113級距'!A$10:C$37,3,TRUE)</f>
        <v>11100</v>
      </c>
      <c r="D283" s="46">
        <f>VLOOKUP(B283,'113級距'!$J$23:$L$47,3,TRUE)</f>
        <v>27470</v>
      </c>
      <c r="E283" s="46">
        <f>VLOOKUP(B283,'113級距'!D$3:F$64,3,TRUE)</f>
        <v>1500</v>
      </c>
      <c r="F283" s="47">
        <f>VLOOKUP(B283,'113級距'!G:I,3,TRUE)</f>
        <v>27470</v>
      </c>
      <c r="G283" s="2">
        <f>ROUND(C283*'113級距'!$P$6*0.7*A283/30,0)+ROUND(C283*'113級距'!$P$7*0.7*A283/30,0)</f>
        <v>933</v>
      </c>
      <c r="H283" s="149">
        <f>ROUND(F283*'113級距'!$P$9*0.6*'113級距'!$P$10,0)</f>
        <v>1329</v>
      </c>
      <c r="I283" s="28">
        <f>ROUND(E283*'113級距'!$P$2*A283/30,0)</f>
        <v>90</v>
      </c>
      <c r="J283" s="8">
        <f>ROUND(D283*'113級距'!$P$4*A283/30,0)</f>
        <v>30</v>
      </c>
      <c r="K283" s="2">
        <f>ROUND(C283*'113級距'!$P$6*0.2*A283/30,0)+ROUND(C283*'113級距'!$P$7*0.2*A283/30,0)</f>
        <v>266</v>
      </c>
      <c r="L283" s="26">
        <f>ROUND(F283*'113級距'!$P$9*0.3,0)</f>
        <v>426</v>
      </c>
      <c r="M283" s="12">
        <f>ROUND(C283*'113級距'!$P$6*0.7*A283/30,0)</f>
        <v>855</v>
      </c>
      <c r="N283" s="3">
        <f>ROUND(C283*'113級距'!$P$6*0.2*A283/30,0)</f>
        <v>244</v>
      </c>
      <c r="O283" s="46">
        <f>ROUND(C283*'113級距'!$P$6*0.2*A283/30*0.25,0)+ROUND(C283*'113級距'!$P$7*0.2*A283/30*0.25,0)</f>
        <v>67</v>
      </c>
      <c r="P283" s="46">
        <f t="shared" si="54"/>
        <v>107</v>
      </c>
      <c r="Q283" s="28">
        <f t="shared" si="55"/>
        <v>199</v>
      </c>
      <c r="R283" s="8">
        <f t="shared" si="56"/>
        <v>319</v>
      </c>
      <c r="S283" s="46">
        <f>ROUND(C283*'113級距'!$P$6*0.2*A283/30*0.5,0)+ROUND(C283*'113級距'!$P$7*0.2*A283/30*0.5,0)</f>
        <v>133</v>
      </c>
      <c r="T283" s="46">
        <f t="shared" si="57"/>
        <v>213</v>
      </c>
      <c r="U283" s="28">
        <f t="shared" si="58"/>
        <v>133</v>
      </c>
      <c r="V283" s="26">
        <f t="shared" si="59"/>
        <v>213</v>
      </c>
    </row>
    <row r="284" spans="1:22" ht="16.5">
      <c r="A284" s="16">
        <v>30</v>
      </c>
      <c r="B284" s="50"/>
      <c r="C284" s="46">
        <f>VLOOKUP(B284,'113級距'!A$10:C$37,3,TRUE)</f>
        <v>11100</v>
      </c>
      <c r="D284" s="46">
        <f>VLOOKUP(B284,'113級距'!$J$23:$L$47,3,TRUE)</f>
        <v>27470</v>
      </c>
      <c r="E284" s="46">
        <f>VLOOKUP(B284,'113級距'!D$3:F$64,3,TRUE)</f>
        <v>1500</v>
      </c>
      <c r="F284" s="47">
        <f>VLOOKUP(B284,'113級距'!G:I,3,TRUE)</f>
        <v>27470</v>
      </c>
      <c r="G284" s="2">
        <f>ROUND(C284*'113級距'!$P$6*0.7*A284/30,0)+ROUND(C284*'113級距'!$P$7*0.7*A284/30,0)</f>
        <v>933</v>
      </c>
      <c r="H284" s="149">
        <f>ROUND(F284*'113級距'!$P$9*0.6*'113級距'!$P$10,0)</f>
        <v>1329</v>
      </c>
      <c r="I284" s="28">
        <f>ROUND(E284*'113級距'!$P$2*A284/30,0)</f>
        <v>90</v>
      </c>
      <c r="J284" s="8">
        <f>ROUND(D284*'113級距'!$P$4*A284/30,0)</f>
        <v>30</v>
      </c>
      <c r="K284" s="2">
        <f>ROUND(C284*'113級距'!$P$6*0.2*A284/30,0)+ROUND(C284*'113級距'!$P$7*0.2*A284/30,0)</f>
        <v>266</v>
      </c>
      <c r="L284" s="26">
        <f>ROUND(F284*'113級距'!$P$9*0.3,0)</f>
        <v>426</v>
      </c>
      <c r="M284" s="12">
        <f>ROUND(C284*'113級距'!$P$6*0.7*A284/30,0)</f>
        <v>855</v>
      </c>
      <c r="N284" s="3">
        <f>ROUND(C284*'113級距'!$P$6*0.2*A284/30,0)</f>
        <v>244</v>
      </c>
      <c r="O284" s="46">
        <f>ROUND(C284*'113級距'!$P$6*0.2*A284/30*0.25,0)+ROUND(C284*'113級距'!$P$7*0.2*A284/30*0.25,0)</f>
        <v>67</v>
      </c>
      <c r="P284" s="46">
        <f t="shared" si="54"/>
        <v>107</v>
      </c>
      <c r="Q284" s="28">
        <f t="shared" si="55"/>
        <v>199</v>
      </c>
      <c r="R284" s="8">
        <f t="shared" si="56"/>
        <v>319</v>
      </c>
      <c r="S284" s="46">
        <f>ROUND(C284*'113級距'!$P$6*0.2*A284/30*0.5,0)+ROUND(C284*'113級距'!$P$7*0.2*A284/30*0.5,0)</f>
        <v>133</v>
      </c>
      <c r="T284" s="46">
        <f t="shared" si="57"/>
        <v>213</v>
      </c>
      <c r="U284" s="28">
        <f t="shared" si="58"/>
        <v>133</v>
      </c>
      <c r="V284" s="26">
        <f t="shared" si="59"/>
        <v>213</v>
      </c>
    </row>
    <row r="285" spans="1:22" ht="16.5">
      <c r="A285" s="16">
        <v>30</v>
      </c>
      <c r="B285" s="50"/>
      <c r="C285" s="46">
        <f>VLOOKUP(B285,'113級距'!A$10:C$37,3,TRUE)</f>
        <v>11100</v>
      </c>
      <c r="D285" s="46">
        <f>VLOOKUP(B285,'113級距'!$J$23:$L$47,3,TRUE)</f>
        <v>27470</v>
      </c>
      <c r="E285" s="46">
        <f>VLOOKUP(B285,'113級距'!D$3:F$64,3,TRUE)</f>
        <v>1500</v>
      </c>
      <c r="F285" s="47">
        <f>VLOOKUP(B285,'113級距'!G:I,3,TRUE)</f>
        <v>27470</v>
      </c>
      <c r="G285" s="2">
        <f>ROUND(C285*'113級距'!$P$6*0.7*A285/30,0)+ROUND(C285*'113級距'!$P$7*0.7*A285/30,0)</f>
        <v>933</v>
      </c>
      <c r="H285" s="149">
        <f>ROUND(F285*'113級距'!$P$9*0.6*'113級距'!$P$10,0)</f>
        <v>1329</v>
      </c>
      <c r="I285" s="28">
        <f>ROUND(E285*'113級距'!$P$2*A285/30,0)</f>
        <v>90</v>
      </c>
      <c r="J285" s="8">
        <f>ROUND(D285*'113級距'!$P$4*A285/30,0)</f>
        <v>30</v>
      </c>
      <c r="K285" s="2">
        <f>ROUND(C285*'113級距'!$P$6*0.2*A285/30,0)+ROUND(C285*'113級距'!$P$7*0.2*A285/30,0)</f>
        <v>266</v>
      </c>
      <c r="L285" s="26">
        <f>ROUND(F285*'113級距'!$P$9*0.3,0)</f>
        <v>426</v>
      </c>
      <c r="M285" s="12">
        <f>ROUND(C285*'113級距'!$P$6*0.7*A285/30,0)</f>
        <v>855</v>
      </c>
      <c r="N285" s="3">
        <f>ROUND(C285*'113級距'!$P$6*0.2*A285/30,0)</f>
        <v>244</v>
      </c>
      <c r="O285" s="46">
        <f>ROUND(C285*'113級距'!$P$6*0.2*A285/30*0.25,0)+ROUND(C285*'113級距'!$P$7*0.2*A285/30*0.25,0)</f>
        <v>67</v>
      </c>
      <c r="P285" s="46">
        <f t="shared" si="54"/>
        <v>107</v>
      </c>
      <c r="Q285" s="28">
        <f t="shared" si="55"/>
        <v>199</v>
      </c>
      <c r="R285" s="8">
        <f t="shared" si="56"/>
        <v>319</v>
      </c>
      <c r="S285" s="46">
        <f>ROUND(C285*'113級距'!$P$6*0.2*A285/30*0.5,0)+ROUND(C285*'113級距'!$P$7*0.2*A285/30*0.5,0)</f>
        <v>133</v>
      </c>
      <c r="T285" s="46">
        <f t="shared" si="57"/>
        <v>213</v>
      </c>
      <c r="U285" s="28">
        <f t="shared" si="58"/>
        <v>133</v>
      </c>
      <c r="V285" s="26">
        <f t="shared" si="59"/>
        <v>213</v>
      </c>
    </row>
    <row r="286" spans="1:22" ht="16.5">
      <c r="A286" s="16">
        <v>30</v>
      </c>
      <c r="B286" s="50"/>
      <c r="C286" s="46">
        <f>VLOOKUP(B286,'113級距'!A$10:C$37,3,TRUE)</f>
        <v>11100</v>
      </c>
      <c r="D286" s="46">
        <f>VLOOKUP(B286,'113級距'!$J$23:$L$47,3,TRUE)</f>
        <v>27470</v>
      </c>
      <c r="E286" s="46">
        <f>VLOOKUP(B286,'113級距'!D$3:F$64,3,TRUE)</f>
        <v>1500</v>
      </c>
      <c r="F286" s="47">
        <f>VLOOKUP(B286,'113級距'!G:I,3,TRUE)</f>
        <v>27470</v>
      </c>
      <c r="G286" s="2">
        <f>ROUND(C286*'113級距'!$P$6*0.7*A286/30,0)+ROUND(C286*'113級距'!$P$7*0.7*A286/30,0)</f>
        <v>933</v>
      </c>
      <c r="H286" s="149">
        <f>ROUND(F286*'113級距'!$P$9*0.6*'113級距'!$P$10,0)</f>
        <v>1329</v>
      </c>
      <c r="I286" s="28">
        <f>ROUND(E286*'113級距'!$P$2*A286/30,0)</f>
        <v>90</v>
      </c>
      <c r="J286" s="8">
        <f>ROUND(D286*'113級距'!$P$4*A286/30,0)</f>
        <v>30</v>
      </c>
      <c r="K286" s="2">
        <f>ROUND(C286*'113級距'!$P$6*0.2*A286/30,0)+ROUND(C286*'113級距'!$P$7*0.2*A286/30,0)</f>
        <v>266</v>
      </c>
      <c r="L286" s="26">
        <f>ROUND(F286*'113級距'!$P$9*0.3,0)</f>
        <v>426</v>
      </c>
      <c r="M286" s="12">
        <f>ROUND(C286*'113級距'!$P$6*0.7*A286/30,0)</f>
        <v>855</v>
      </c>
      <c r="N286" s="3">
        <f>ROUND(C286*'113級距'!$P$6*0.2*A286/30,0)</f>
        <v>244</v>
      </c>
      <c r="O286" s="46">
        <f>ROUND(C286*'113級距'!$P$6*0.2*A286/30*0.25,0)+ROUND(C286*'113級距'!$P$7*0.2*A286/30*0.25,0)</f>
        <v>67</v>
      </c>
      <c r="P286" s="46">
        <f t="shared" si="54"/>
        <v>107</v>
      </c>
      <c r="Q286" s="28">
        <f t="shared" si="55"/>
        <v>199</v>
      </c>
      <c r="R286" s="8">
        <f t="shared" si="56"/>
        <v>319</v>
      </c>
      <c r="S286" s="46">
        <f>ROUND(C286*'113級距'!$P$6*0.2*A286/30*0.5,0)+ROUND(C286*'113級距'!$P$7*0.2*A286/30*0.5,0)</f>
        <v>133</v>
      </c>
      <c r="T286" s="46">
        <f t="shared" si="57"/>
        <v>213</v>
      </c>
      <c r="U286" s="28">
        <f t="shared" si="58"/>
        <v>133</v>
      </c>
      <c r="V286" s="26">
        <f t="shared" si="59"/>
        <v>213</v>
      </c>
    </row>
    <row r="287" spans="1:22" ht="16.5">
      <c r="A287" s="16">
        <v>30</v>
      </c>
      <c r="B287" s="50"/>
      <c r="C287" s="46">
        <f>VLOOKUP(B287,'113級距'!A$10:C$37,3,TRUE)</f>
        <v>11100</v>
      </c>
      <c r="D287" s="46">
        <f>VLOOKUP(B287,'113級距'!$J$23:$L$47,3,TRUE)</f>
        <v>27470</v>
      </c>
      <c r="E287" s="46">
        <f>VLOOKUP(B287,'113級距'!D$3:F$64,3,TRUE)</f>
        <v>1500</v>
      </c>
      <c r="F287" s="47">
        <f>VLOOKUP(B287,'113級距'!G:I,3,TRUE)</f>
        <v>27470</v>
      </c>
      <c r="G287" s="2">
        <f>ROUND(C287*'113級距'!$P$6*0.7*A287/30,0)+ROUND(C287*'113級距'!$P$7*0.7*A287/30,0)</f>
        <v>933</v>
      </c>
      <c r="H287" s="149">
        <f>ROUND(F287*'113級距'!$P$9*0.6*'113級距'!$P$10,0)</f>
        <v>1329</v>
      </c>
      <c r="I287" s="28">
        <f>ROUND(E287*'113級距'!$P$2*A287/30,0)</f>
        <v>90</v>
      </c>
      <c r="J287" s="8">
        <f>ROUND(D287*'113級距'!$P$4*A287/30,0)</f>
        <v>30</v>
      </c>
      <c r="K287" s="2">
        <f>ROUND(C287*'113級距'!$P$6*0.2*A287/30,0)+ROUND(C287*'113級距'!$P$7*0.2*A287/30,0)</f>
        <v>266</v>
      </c>
      <c r="L287" s="26">
        <f>ROUND(F287*'113級距'!$P$9*0.3,0)</f>
        <v>426</v>
      </c>
      <c r="M287" s="12">
        <f>ROUND(C287*'113級距'!$P$6*0.7*A287/30,0)</f>
        <v>855</v>
      </c>
      <c r="N287" s="3">
        <f>ROUND(C287*'113級距'!$P$6*0.2*A287/30,0)</f>
        <v>244</v>
      </c>
      <c r="O287" s="46">
        <f>ROUND(C287*'113級距'!$P$6*0.2*A287/30*0.25,0)+ROUND(C287*'113級距'!$P$7*0.2*A287/30*0.25,0)</f>
        <v>67</v>
      </c>
      <c r="P287" s="46">
        <f t="shared" si="54"/>
        <v>107</v>
      </c>
      <c r="Q287" s="28">
        <f t="shared" si="55"/>
        <v>199</v>
      </c>
      <c r="R287" s="8">
        <f t="shared" si="56"/>
        <v>319</v>
      </c>
      <c r="S287" s="46">
        <f>ROUND(C287*'113級距'!$P$6*0.2*A287/30*0.5,0)+ROUND(C287*'113級距'!$P$7*0.2*A287/30*0.5,0)</f>
        <v>133</v>
      </c>
      <c r="T287" s="46">
        <f t="shared" si="57"/>
        <v>213</v>
      </c>
      <c r="U287" s="28">
        <f t="shared" si="58"/>
        <v>133</v>
      </c>
      <c r="V287" s="26">
        <f t="shared" si="59"/>
        <v>213</v>
      </c>
    </row>
    <row r="288" spans="1:22" ht="16.5">
      <c r="A288" s="16">
        <v>30</v>
      </c>
      <c r="B288" s="50"/>
      <c r="C288" s="46">
        <f>VLOOKUP(B288,'113級距'!A$10:C$37,3,TRUE)</f>
        <v>11100</v>
      </c>
      <c r="D288" s="46">
        <f>VLOOKUP(B288,'113級距'!$J$23:$L$47,3,TRUE)</f>
        <v>27470</v>
      </c>
      <c r="E288" s="46">
        <f>VLOOKUP(B288,'113級距'!D$3:F$64,3,TRUE)</f>
        <v>1500</v>
      </c>
      <c r="F288" s="47">
        <f>VLOOKUP(B288,'113級距'!G:I,3,TRUE)</f>
        <v>27470</v>
      </c>
      <c r="G288" s="2">
        <f>ROUND(C288*'113級距'!$P$6*0.7*A288/30,0)+ROUND(C288*'113級距'!$P$7*0.7*A288/30,0)</f>
        <v>933</v>
      </c>
      <c r="H288" s="149">
        <f>ROUND(F288*'113級距'!$P$9*0.6*'113級距'!$P$10,0)</f>
        <v>1329</v>
      </c>
      <c r="I288" s="28">
        <f>ROUND(E288*'113級距'!$P$2*A288/30,0)</f>
        <v>90</v>
      </c>
      <c r="J288" s="8">
        <f>ROUND(D288*'113級距'!$P$4*A288/30,0)</f>
        <v>30</v>
      </c>
      <c r="K288" s="2">
        <f>ROUND(C288*'113級距'!$P$6*0.2*A288/30,0)+ROUND(C288*'113級距'!$P$7*0.2*A288/30,0)</f>
        <v>266</v>
      </c>
      <c r="L288" s="26">
        <f>ROUND(F288*'113級距'!$P$9*0.3,0)</f>
        <v>426</v>
      </c>
      <c r="M288" s="12">
        <f>ROUND(C288*'113級距'!$P$6*0.7*A288/30,0)</f>
        <v>855</v>
      </c>
      <c r="N288" s="3">
        <f>ROUND(C288*'113級距'!$P$6*0.2*A288/30,0)</f>
        <v>244</v>
      </c>
      <c r="O288" s="46">
        <f>ROUND(C288*'113級距'!$P$6*0.2*A288/30*0.25,0)+ROUND(C288*'113級距'!$P$7*0.2*A288/30*0.25,0)</f>
        <v>67</v>
      </c>
      <c r="P288" s="46">
        <f t="shared" si="54"/>
        <v>107</v>
      </c>
      <c r="Q288" s="28">
        <f t="shared" si="55"/>
        <v>199</v>
      </c>
      <c r="R288" s="8">
        <f t="shared" si="56"/>
        <v>319</v>
      </c>
      <c r="S288" s="46">
        <f>ROUND(C288*'113級距'!$P$6*0.2*A288/30*0.5,0)+ROUND(C288*'113級距'!$P$7*0.2*A288/30*0.5,0)</f>
        <v>133</v>
      </c>
      <c r="T288" s="46">
        <f t="shared" si="57"/>
        <v>213</v>
      </c>
      <c r="U288" s="28">
        <f t="shared" si="58"/>
        <v>133</v>
      </c>
      <c r="V288" s="26">
        <f t="shared" si="59"/>
        <v>213</v>
      </c>
    </row>
    <row r="289" spans="1:22" ht="16.5">
      <c r="A289" s="16">
        <v>30</v>
      </c>
      <c r="B289" s="50"/>
      <c r="C289" s="46">
        <f>VLOOKUP(B289,'113級距'!A$10:C$37,3,TRUE)</f>
        <v>11100</v>
      </c>
      <c r="D289" s="46">
        <f>VLOOKUP(B289,'113級距'!$J$23:$L$47,3,TRUE)</f>
        <v>27470</v>
      </c>
      <c r="E289" s="46">
        <f>VLOOKUP(B289,'113級距'!D$3:F$64,3,TRUE)</f>
        <v>1500</v>
      </c>
      <c r="F289" s="47">
        <f>VLOOKUP(B289,'113級距'!G:I,3,TRUE)</f>
        <v>27470</v>
      </c>
      <c r="G289" s="2">
        <f>ROUND(C289*'113級距'!$P$6*0.7*A289/30,0)+ROUND(C289*'113級距'!$P$7*0.7*A289/30,0)</f>
        <v>933</v>
      </c>
      <c r="H289" s="149">
        <f>ROUND(F289*'113級距'!$P$9*0.6*'113級距'!$P$10,0)</f>
        <v>1329</v>
      </c>
      <c r="I289" s="28">
        <f>ROUND(E289*'113級距'!$P$2*A289/30,0)</f>
        <v>90</v>
      </c>
      <c r="J289" s="8">
        <f>ROUND(D289*'113級距'!$P$4*A289/30,0)</f>
        <v>30</v>
      </c>
      <c r="K289" s="2">
        <f>ROUND(C289*'113級距'!$P$6*0.2*A289/30,0)+ROUND(C289*'113級距'!$P$7*0.2*A289/30,0)</f>
        <v>266</v>
      </c>
      <c r="L289" s="26">
        <f>ROUND(F289*'113級距'!$P$9*0.3,0)</f>
        <v>426</v>
      </c>
      <c r="M289" s="12">
        <f>ROUND(C289*'113級距'!$P$6*0.7*A289/30,0)</f>
        <v>855</v>
      </c>
      <c r="N289" s="3">
        <f>ROUND(C289*'113級距'!$P$6*0.2*A289/30,0)</f>
        <v>244</v>
      </c>
      <c r="O289" s="46">
        <f>ROUND(C289*'113級距'!$P$6*0.2*A289/30*0.25,0)+ROUND(C289*'113級距'!$P$7*0.2*A289/30*0.25,0)</f>
        <v>67</v>
      </c>
      <c r="P289" s="46">
        <f t="shared" si="54"/>
        <v>107</v>
      </c>
      <c r="Q289" s="28">
        <f t="shared" si="55"/>
        <v>199</v>
      </c>
      <c r="R289" s="8">
        <f t="shared" si="56"/>
        <v>319</v>
      </c>
      <c r="S289" s="46">
        <f>ROUND(C289*'113級距'!$P$6*0.2*A289/30*0.5,0)+ROUND(C289*'113級距'!$P$7*0.2*A289/30*0.5,0)</f>
        <v>133</v>
      </c>
      <c r="T289" s="46">
        <f t="shared" si="57"/>
        <v>213</v>
      </c>
      <c r="U289" s="28">
        <f t="shared" si="58"/>
        <v>133</v>
      </c>
      <c r="V289" s="26">
        <f t="shared" si="59"/>
        <v>213</v>
      </c>
    </row>
    <row r="290" spans="1:22" ht="16.5">
      <c r="A290" s="16">
        <v>30</v>
      </c>
      <c r="B290" s="50"/>
      <c r="C290" s="46">
        <f>VLOOKUP(B290,'113級距'!A$10:C$37,3,TRUE)</f>
        <v>11100</v>
      </c>
      <c r="D290" s="46">
        <f>VLOOKUP(B290,'113級距'!$J$23:$L$47,3,TRUE)</f>
        <v>27470</v>
      </c>
      <c r="E290" s="46">
        <f>VLOOKUP(B290,'113級距'!D$3:F$64,3,TRUE)</f>
        <v>1500</v>
      </c>
      <c r="F290" s="47">
        <f>VLOOKUP(B290,'113級距'!G:I,3,TRUE)</f>
        <v>27470</v>
      </c>
      <c r="G290" s="2">
        <f>ROUND(C290*'113級距'!$P$6*0.7*A290/30,0)+ROUND(C290*'113級距'!$P$7*0.7*A290/30,0)</f>
        <v>933</v>
      </c>
      <c r="H290" s="149">
        <f>ROUND(F290*'113級距'!$P$9*0.6*'113級距'!$P$10,0)</f>
        <v>1329</v>
      </c>
      <c r="I290" s="28">
        <f>ROUND(E290*'113級距'!$P$2*A290/30,0)</f>
        <v>90</v>
      </c>
      <c r="J290" s="8">
        <f>ROUND(D290*'113級距'!$P$4*A290/30,0)</f>
        <v>30</v>
      </c>
      <c r="K290" s="2">
        <f>ROUND(C290*'113級距'!$P$6*0.2*A290/30,0)+ROUND(C290*'113級距'!$P$7*0.2*A290/30,0)</f>
        <v>266</v>
      </c>
      <c r="L290" s="26">
        <f>ROUND(F290*'113級距'!$P$9*0.3,0)</f>
        <v>426</v>
      </c>
      <c r="M290" s="12">
        <f>ROUND(C290*'113級距'!$P$6*0.7*A290/30,0)</f>
        <v>855</v>
      </c>
      <c r="N290" s="3">
        <f>ROUND(C290*'113級距'!$P$6*0.2*A290/30,0)</f>
        <v>244</v>
      </c>
      <c r="O290" s="46">
        <f>ROUND(C290*'113級距'!$P$6*0.2*A290/30*0.25,0)+ROUND(C290*'113級距'!$P$7*0.2*A290/30*0.25,0)</f>
        <v>67</v>
      </c>
      <c r="P290" s="46">
        <f t="shared" si="54"/>
        <v>107</v>
      </c>
      <c r="Q290" s="28">
        <f t="shared" si="55"/>
        <v>199</v>
      </c>
      <c r="R290" s="8">
        <f t="shared" si="56"/>
        <v>319</v>
      </c>
      <c r="S290" s="46">
        <f>ROUND(C290*'113級距'!$P$6*0.2*A290/30*0.5,0)+ROUND(C290*'113級距'!$P$7*0.2*A290/30*0.5,0)</f>
        <v>133</v>
      </c>
      <c r="T290" s="46">
        <f t="shared" si="57"/>
        <v>213</v>
      </c>
      <c r="U290" s="28">
        <f t="shared" si="58"/>
        <v>133</v>
      </c>
      <c r="V290" s="26">
        <f t="shared" si="59"/>
        <v>213</v>
      </c>
    </row>
    <row r="291" spans="1:22" ht="16.5">
      <c r="A291" s="16">
        <v>30</v>
      </c>
      <c r="B291" s="50"/>
      <c r="C291" s="46">
        <f>VLOOKUP(B291,'113級距'!A$10:C$37,3,TRUE)</f>
        <v>11100</v>
      </c>
      <c r="D291" s="46">
        <f>VLOOKUP(B291,'113級距'!$J$23:$L$47,3,TRUE)</f>
        <v>27470</v>
      </c>
      <c r="E291" s="46">
        <f>VLOOKUP(B291,'113級距'!D$3:F$64,3,TRUE)</f>
        <v>1500</v>
      </c>
      <c r="F291" s="47">
        <f>VLOOKUP(B291,'113級距'!G:I,3,TRUE)</f>
        <v>27470</v>
      </c>
      <c r="G291" s="2">
        <f>ROUND(C291*'113級距'!$P$6*0.7*A291/30,0)+ROUND(C291*'113級距'!$P$7*0.7*A291/30,0)</f>
        <v>933</v>
      </c>
      <c r="H291" s="149">
        <f>ROUND(F291*'113級距'!$P$9*0.6*'113級距'!$P$10,0)</f>
        <v>1329</v>
      </c>
      <c r="I291" s="28">
        <f>ROUND(E291*'113級距'!$P$2*A291/30,0)</f>
        <v>90</v>
      </c>
      <c r="J291" s="8">
        <f>ROUND(D291*'113級距'!$P$4*A291/30,0)</f>
        <v>30</v>
      </c>
      <c r="K291" s="2">
        <f>ROUND(C291*'113級距'!$P$6*0.2*A291/30,0)+ROUND(C291*'113級距'!$P$7*0.2*A291/30,0)</f>
        <v>266</v>
      </c>
      <c r="L291" s="26">
        <f>ROUND(F291*'113級距'!$P$9*0.3,0)</f>
        <v>426</v>
      </c>
      <c r="M291" s="12">
        <f>ROUND(C291*'113級距'!$P$6*0.7*A291/30,0)</f>
        <v>855</v>
      </c>
      <c r="N291" s="3">
        <f>ROUND(C291*'113級距'!$P$6*0.2*A291/30,0)</f>
        <v>244</v>
      </c>
      <c r="O291" s="46">
        <f>ROUND(C291*'113級距'!$P$6*0.2*A291/30*0.25,0)+ROUND(C291*'113級距'!$P$7*0.2*A291/30*0.25,0)</f>
        <v>67</v>
      </c>
      <c r="P291" s="46">
        <f t="shared" si="54"/>
        <v>107</v>
      </c>
      <c r="Q291" s="28">
        <f t="shared" si="55"/>
        <v>199</v>
      </c>
      <c r="R291" s="8">
        <f t="shared" si="56"/>
        <v>319</v>
      </c>
      <c r="S291" s="46">
        <f>ROUND(C291*'113級距'!$P$6*0.2*A291/30*0.5,0)+ROUND(C291*'113級距'!$P$7*0.2*A291/30*0.5,0)</f>
        <v>133</v>
      </c>
      <c r="T291" s="46">
        <f t="shared" si="57"/>
        <v>213</v>
      </c>
      <c r="U291" s="28">
        <f t="shared" si="58"/>
        <v>133</v>
      </c>
      <c r="V291" s="26">
        <f t="shared" si="59"/>
        <v>213</v>
      </c>
    </row>
    <row r="292" spans="1:22" ht="16.5">
      <c r="A292" s="16">
        <v>30</v>
      </c>
      <c r="B292" s="50"/>
      <c r="C292" s="46">
        <f>VLOOKUP(B292,'113級距'!A$10:C$37,3,TRUE)</f>
        <v>11100</v>
      </c>
      <c r="D292" s="46">
        <f>VLOOKUP(B292,'113級距'!$J$23:$L$47,3,TRUE)</f>
        <v>27470</v>
      </c>
      <c r="E292" s="46">
        <f>VLOOKUP(B292,'113級距'!D$3:F$64,3,TRUE)</f>
        <v>1500</v>
      </c>
      <c r="F292" s="47">
        <f>VLOOKUP(B292,'113級距'!G:I,3,TRUE)</f>
        <v>27470</v>
      </c>
      <c r="G292" s="2">
        <f>ROUND(C292*'113級距'!$P$6*0.7*A292/30,0)+ROUND(C292*'113級距'!$P$7*0.7*A292/30,0)</f>
        <v>933</v>
      </c>
      <c r="H292" s="149">
        <f>ROUND(F292*'113級距'!$P$9*0.6*'113級距'!$P$10,0)</f>
        <v>1329</v>
      </c>
      <c r="I292" s="28">
        <f>ROUND(E292*'113級距'!$P$2*A292/30,0)</f>
        <v>90</v>
      </c>
      <c r="J292" s="8">
        <f>ROUND(D292*'113級距'!$P$4*A292/30,0)</f>
        <v>30</v>
      </c>
      <c r="K292" s="2">
        <f>ROUND(C292*'113級距'!$P$6*0.2*A292/30,0)+ROUND(C292*'113級距'!$P$7*0.2*A292/30,0)</f>
        <v>266</v>
      </c>
      <c r="L292" s="26">
        <f>ROUND(F292*'113級距'!$P$9*0.3,0)</f>
        <v>426</v>
      </c>
      <c r="M292" s="12">
        <f>ROUND(C292*'113級距'!$P$6*0.7*A292/30,0)</f>
        <v>855</v>
      </c>
      <c r="N292" s="3">
        <f>ROUND(C292*'113級距'!$P$6*0.2*A292/30,0)</f>
        <v>244</v>
      </c>
      <c r="O292" s="46">
        <f>ROUND(C292*'113級距'!$P$6*0.2*A292/30*0.25,0)+ROUND(C292*'113級距'!$P$7*0.2*A292/30*0.25,0)</f>
        <v>67</v>
      </c>
      <c r="P292" s="46">
        <f t="shared" si="54"/>
        <v>107</v>
      </c>
      <c r="Q292" s="28">
        <f t="shared" si="55"/>
        <v>199</v>
      </c>
      <c r="R292" s="8">
        <f t="shared" si="56"/>
        <v>319</v>
      </c>
      <c r="S292" s="46">
        <f>ROUND(C292*'113級距'!$P$6*0.2*A292/30*0.5,0)+ROUND(C292*'113級距'!$P$7*0.2*A292/30*0.5,0)</f>
        <v>133</v>
      </c>
      <c r="T292" s="46">
        <f t="shared" si="57"/>
        <v>213</v>
      </c>
      <c r="U292" s="28">
        <f t="shared" si="58"/>
        <v>133</v>
      </c>
      <c r="V292" s="26">
        <f t="shared" si="59"/>
        <v>213</v>
      </c>
    </row>
    <row r="293" spans="1:22" ht="16.5">
      <c r="A293" s="16">
        <v>30</v>
      </c>
      <c r="B293" s="50"/>
      <c r="C293" s="46">
        <f>VLOOKUP(B293,'113級距'!A$10:C$37,3,TRUE)</f>
        <v>11100</v>
      </c>
      <c r="D293" s="46">
        <f>VLOOKUP(B293,'113級距'!$J$23:$L$47,3,TRUE)</f>
        <v>27470</v>
      </c>
      <c r="E293" s="46">
        <f>VLOOKUP(B293,'113級距'!D$3:F$64,3,TRUE)</f>
        <v>1500</v>
      </c>
      <c r="F293" s="47">
        <f>VLOOKUP(B293,'113級距'!G:I,3,TRUE)</f>
        <v>27470</v>
      </c>
      <c r="G293" s="2">
        <f>ROUND(C293*'113級距'!$P$6*0.7*A293/30,0)+ROUND(C293*'113級距'!$P$7*0.7*A293/30,0)</f>
        <v>933</v>
      </c>
      <c r="H293" s="149">
        <f>ROUND(F293*'113級距'!$P$9*0.6*'113級距'!$P$10,0)</f>
        <v>1329</v>
      </c>
      <c r="I293" s="28">
        <f>ROUND(E293*'113級距'!$P$2*A293/30,0)</f>
        <v>90</v>
      </c>
      <c r="J293" s="8">
        <f>ROUND(D293*'113級距'!$P$4*A293/30,0)</f>
        <v>30</v>
      </c>
      <c r="K293" s="2">
        <f>ROUND(C293*'113級距'!$P$6*0.2*A293/30,0)+ROUND(C293*'113級距'!$P$7*0.2*A293/30,0)</f>
        <v>266</v>
      </c>
      <c r="L293" s="26">
        <f>ROUND(F293*'113級距'!$P$9*0.3,0)</f>
        <v>426</v>
      </c>
      <c r="M293" s="12">
        <f>ROUND(C293*'113級距'!$P$6*0.7*A293/30,0)</f>
        <v>855</v>
      </c>
      <c r="N293" s="3">
        <f>ROUND(C293*'113級距'!$P$6*0.2*A293/30,0)</f>
        <v>244</v>
      </c>
      <c r="O293" s="46">
        <f>ROUND(C293*'113級距'!$P$6*0.2*A293/30*0.25,0)+ROUND(C293*'113級距'!$P$7*0.2*A293/30*0.25,0)</f>
        <v>67</v>
      </c>
      <c r="P293" s="46">
        <f t="shared" si="54"/>
        <v>107</v>
      </c>
      <c r="Q293" s="28">
        <f t="shared" si="55"/>
        <v>199</v>
      </c>
      <c r="R293" s="8">
        <f t="shared" si="56"/>
        <v>319</v>
      </c>
      <c r="S293" s="46">
        <f>ROUND(C293*'113級距'!$P$6*0.2*A293/30*0.5,0)+ROUND(C293*'113級距'!$P$7*0.2*A293/30*0.5,0)</f>
        <v>133</v>
      </c>
      <c r="T293" s="46">
        <f t="shared" si="57"/>
        <v>213</v>
      </c>
      <c r="U293" s="28">
        <f t="shared" si="58"/>
        <v>133</v>
      </c>
      <c r="V293" s="26">
        <f t="shared" si="59"/>
        <v>213</v>
      </c>
    </row>
    <row r="294" spans="1:22" ht="16.5">
      <c r="A294" s="16">
        <v>30</v>
      </c>
      <c r="B294" s="50"/>
      <c r="C294" s="46">
        <f>VLOOKUP(B294,'113級距'!A$10:C$37,3,TRUE)</f>
        <v>11100</v>
      </c>
      <c r="D294" s="46">
        <f>VLOOKUP(B294,'113級距'!$J$23:$L$47,3,TRUE)</f>
        <v>27470</v>
      </c>
      <c r="E294" s="46">
        <f>VLOOKUP(B294,'113級距'!D$3:F$64,3,TRUE)</f>
        <v>1500</v>
      </c>
      <c r="F294" s="47">
        <f>VLOOKUP(B294,'113級距'!G:I,3,TRUE)</f>
        <v>27470</v>
      </c>
      <c r="G294" s="2">
        <f>ROUND(C294*'113級距'!$P$6*0.7*A294/30,0)+ROUND(C294*'113級距'!$P$7*0.7*A294/30,0)</f>
        <v>933</v>
      </c>
      <c r="H294" s="149">
        <f>ROUND(F294*'113級距'!$P$9*0.6*'113級距'!$P$10,0)</f>
        <v>1329</v>
      </c>
      <c r="I294" s="28">
        <f>ROUND(E294*'113級距'!$P$2*A294/30,0)</f>
        <v>90</v>
      </c>
      <c r="J294" s="8">
        <f>ROUND(D294*'113級距'!$P$4*A294/30,0)</f>
        <v>30</v>
      </c>
      <c r="K294" s="2">
        <f>ROUND(C294*'113級距'!$P$6*0.2*A294/30,0)+ROUND(C294*'113級距'!$P$7*0.2*A294/30,0)</f>
        <v>266</v>
      </c>
      <c r="L294" s="26">
        <f>ROUND(F294*'113級距'!$P$9*0.3,0)</f>
        <v>426</v>
      </c>
      <c r="M294" s="12">
        <f>ROUND(C294*'113級距'!$P$6*0.7*A294/30,0)</f>
        <v>855</v>
      </c>
      <c r="N294" s="3">
        <f>ROUND(C294*'113級距'!$P$6*0.2*A294/30,0)</f>
        <v>244</v>
      </c>
      <c r="O294" s="46">
        <f>ROUND(C294*'113級距'!$P$6*0.2*A294/30*0.25,0)+ROUND(C294*'113級距'!$P$7*0.2*A294/30*0.25,0)</f>
        <v>67</v>
      </c>
      <c r="P294" s="46">
        <f t="shared" si="54"/>
        <v>107</v>
      </c>
      <c r="Q294" s="28">
        <f t="shared" si="55"/>
        <v>199</v>
      </c>
      <c r="R294" s="8">
        <f t="shared" si="56"/>
        <v>319</v>
      </c>
      <c r="S294" s="46">
        <f>ROUND(C294*'113級距'!$P$6*0.2*A294/30*0.5,0)+ROUND(C294*'113級距'!$P$7*0.2*A294/30*0.5,0)</f>
        <v>133</v>
      </c>
      <c r="T294" s="46">
        <f t="shared" si="57"/>
        <v>213</v>
      </c>
      <c r="U294" s="28">
        <f t="shared" si="58"/>
        <v>133</v>
      </c>
      <c r="V294" s="26">
        <f t="shared" si="59"/>
        <v>213</v>
      </c>
    </row>
    <row r="295" spans="1:22" ht="16.5">
      <c r="A295" s="16">
        <v>30</v>
      </c>
      <c r="B295" s="34"/>
      <c r="C295" s="46">
        <f>VLOOKUP(B295,'113級距'!A$10:C$37,3,TRUE)</f>
        <v>11100</v>
      </c>
      <c r="D295" s="46">
        <f>VLOOKUP(B295,'113級距'!$J$23:$L$47,3,TRUE)</f>
        <v>27470</v>
      </c>
      <c r="E295" s="46">
        <f>VLOOKUP(B295,'113級距'!D$3:F$64,3,TRUE)</f>
        <v>1500</v>
      </c>
      <c r="F295" s="47">
        <f>VLOOKUP(B295,'113級距'!G:I,3,TRUE)</f>
        <v>27470</v>
      </c>
      <c r="G295" s="2">
        <f>ROUND(C295*'113級距'!$P$6*0.7*A295/30,0)+ROUND(C295*'113級距'!$P$7*0.7*A295/30,0)</f>
        <v>933</v>
      </c>
      <c r="H295" s="87">
        <f>ROUND(F295*'113級距'!$P$9*0.6*'113級距'!$P$10,0)</f>
        <v>1329</v>
      </c>
      <c r="I295" s="28">
        <f>ROUND(E295*'113級距'!$P$2*A295/30,0)</f>
        <v>90</v>
      </c>
      <c r="J295" s="8">
        <f>ROUND(D295*'113級距'!$P$4*A295/30,0)</f>
        <v>30</v>
      </c>
      <c r="K295" s="2">
        <f>ROUND(C295*'113級距'!$P$6*0.2*A295/30,0)+ROUND(C295*'113級距'!$P$7*0.2*A295/30,0)</f>
        <v>266</v>
      </c>
      <c r="L295" s="26">
        <f>ROUND(F295*'113級距'!$P$9*0.3,0)</f>
        <v>426</v>
      </c>
      <c r="M295" s="12">
        <f>ROUND(C295*'113級距'!$P$6*0.7*A295/30,0)</f>
        <v>855</v>
      </c>
      <c r="N295" s="3">
        <f>ROUND(C295*'113級距'!$P$6*0.2*A295/30,0)</f>
        <v>244</v>
      </c>
      <c r="O295" s="46">
        <f>ROUND(C295*'113級距'!$P$6*0.2*A295/30*0.25,0)+ROUND(C295*'113級距'!$P$7*0.2*A295/30*0.25,0)</f>
        <v>67</v>
      </c>
      <c r="P295" s="46">
        <f t="shared" si="54"/>
        <v>107</v>
      </c>
      <c r="Q295" s="28">
        <f t="shared" si="55"/>
        <v>199</v>
      </c>
      <c r="R295" s="8">
        <f t="shared" si="56"/>
        <v>319</v>
      </c>
      <c r="S295" s="46">
        <f>ROUND(C295*'113級距'!$P$6*0.2*A295/30*0.5,0)+ROUND(C295*'113級距'!$P$7*0.2*A295/30*0.5,0)</f>
        <v>133</v>
      </c>
      <c r="T295" s="46">
        <f t="shared" si="57"/>
        <v>213</v>
      </c>
      <c r="U295" s="28">
        <f t="shared" si="58"/>
        <v>133</v>
      </c>
      <c r="V295" s="26">
        <f t="shared" si="59"/>
        <v>213</v>
      </c>
    </row>
    <row r="296" spans="1:22" ht="16.5">
      <c r="A296" s="16">
        <v>30</v>
      </c>
      <c r="B296" s="34"/>
      <c r="C296" s="46">
        <f>VLOOKUP(B296,'113級距'!A$10:C$37,3,TRUE)</f>
        <v>11100</v>
      </c>
      <c r="D296" s="46">
        <f>VLOOKUP(B296,'113級距'!$J$23:$L$47,3,TRUE)</f>
        <v>27470</v>
      </c>
      <c r="E296" s="46">
        <f>VLOOKUP(B296,'113級距'!D$3:F$64,3,TRUE)</f>
        <v>1500</v>
      </c>
      <c r="F296" s="47">
        <f>VLOOKUP(B296,'113級距'!G:I,3,TRUE)</f>
        <v>27470</v>
      </c>
      <c r="G296" s="2">
        <f>ROUND(C296*'113級距'!$P$6*0.7*A296/30,0)+ROUND(C296*'113級距'!$P$7*0.7*A296/30,0)</f>
        <v>933</v>
      </c>
      <c r="H296" s="87">
        <f>ROUND(F296*'113級距'!$P$9*0.6*'113級距'!$P$10,0)</f>
        <v>1329</v>
      </c>
      <c r="I296" s="28">
        <f>ROUND(E296*'113級距'!$P$2*A296/30,0)</f>
        <v>90</v>
      </c>
      <c r="J296" s="8">
        <f>ROUND(D296*'113級距'!$P$4*A296/30,0)</f>
        <v>30</v>
      </c>
      <c r="K296" s="2">
        <f>ROUND(C296*'113級距'!$P$6*0.2*A296/30,0)+ROUND(C296*'113級距'!$P$7*0.2*A296/30,0)</f>
        <v>266</v>
      </c>
      <c r="L296" s="26">
        <f>ROUND(F296*'113級距'!$P$9*0.3,0)</f>
        <v>426</v>
      </c>
      <c r="M296" s="12">
        <f>ROUND(C296*'113級距'!$P$6*0.7*A296/30,0)</f>
        <v>855</v>
      </c>
      <c r="N296" s="3">
        <f>ROUND(C296*'113級距'!$P$6*0.2*A296/30,0)</f>
        <v>244</v>
      </c>
      <c r="O296" s="46">
        <f>ROUND(C296*'113級距'!$P$6*0.2*A296/30*0.25,0)+ROUND(C296*'113級距'!$P$7*0.2*A296/30*0.25,0)</f>
        <v>67</v>
      </c>
      <c r="P296" s="46">
        <f t="shared" si="54"/>
        <v>107</v>
      </c>
      <c r="Q296" s="28">
        <f t="shared" si="55"/>
        <v>199</v>
      </c>
      <c r="R296" s="8">
        <f t="shared" si="56"/>
        <v>319</v>
      </c>
      <c r="S296" s="46">
        <f>ROUND(C296*'113級距'!$P$6*0.2*A296/30*0.5,0)+ROUND(C296*'113級距'!$P$7*0.2*A296/30*0.5,0)</f>
        <v>133</v>
      </c>
      <c r="T296" s="46">
        <f t="shared" si="57"/>
        <v>213</v>
      </c>
      <c r="U296" s="28">
        <f t="shared" si="58"/>
        <v>133</v>
      </c>
      <c r="V296" s="26">
        <f t="shared" si="59"/>
        <v>213</v>
      </c>
    </row>
    <row r="297" spans="1:22" ht="16.5">
      <c r="A297" s="16">
        <v>30</v>
      </c>
      <c r="B297" s="34"/>
      <c r="C297" s="46">
        <f>VLOOKUP(B297,'113級距'!A$10:C$37,3,TRUE)</f>
        <v>11100</v>
      </c>
      <c r="D297" s="46">
        <f>VLOOKUP(B297,'113級距'!$J$23:$L$47,3,TRUE)</f>
        <v>27470</v>
      </c>
      <c r="E297" s="46">
        <f>VLOOKUP(B297,'113級距'!D$3:F$64,3,TRUE)</f>
        <v>1500</v>
      </c>
      <c r="F297" s="47">
        <f>VLOOKUP(B297,'113級距'!G:I,3,TRUE)</f>
        <v>27470</v>
      </c>
      <c r="G297" s="2">
        <f>ROUND(C297*'113級距'!$P$6*0.7*A297/30,0)+ROUND(C297*'113級距'!$P$7*0.7*A297/30,0)</f>
        <v>933</v>
      </c>
      <c r="H297" s="87">
        <f>ROUND(F297*'113級距'!$P$9*0.6*'113級距'!$P$10,0)</f>
        <v>1329</v>
      </c>
      <c r="I297" s="28">
        <f>ROUND(E297*'113級距'!$P$2*A297/30,0)</f>
        <v>90</v>
      </c>
      <c r="J297" s="8">
        <f>ROUND(D297*'113級距'!$P$4*A297/30,0)</f>
        <v>30</v>
      </c>
      <c r="K297" s="2">
        <f>ROUND(C297*'113級距'!$P$6*0.2*A297/30,0)+ROUND(C297*'113級距'!$P$7*0.2*A297/30,0)</f>
        <v>266</v>
      </c>
      <c r="L297" s="26">
        <f>ROUND(F297*'113級距'!$P$9*0.3,0)</f>
        <v>426</v>
      </c>
      <c r="M297" s="12">
        <f>ROUND(C297*'113級距'!$P$6*0.7*A297/30,0)</f>
        <v>855</v>
      </c>
      <c r="N297" s="3">
        <f>ROUND(C297*'113級距'!$P$6*0.2*A297/30,0)</f>
        <v>244</v>
      </c>
      <c r="O297" s="46">
        <f>ROUND(C297*'113級距'!$P$6*0.2*A297/30*0.25,0)+ROUND(C297*'113級距'!$P$7*0.2*A297/30*0.25,0)</f>
        <v>67</v>
      </c>
      <c r="P297" s="46">
        <f t="shared" si="54"/>
        <v>107</v>
      </c>
      <c r="Q297" s="28">
        <f t="shared" si="55"/>
        <v>199</v>
      </c>
      <c r="R297" s="8">
        <f t="shared" si="56"/>
        <v>319</v>
      </c>
      <c r="S297" s="46">
        <f>ROUND(C297*'113級距'!$P$6*0.2*A297/30*0.5,0)+ROUND(C297*'113級距'!$P$7*0.2*A297/30*0.5,0)</f>
        <v>133</v>
      </c>
      <c r="T297" s="46">
        <f t="shared" si="57"/>
        <v>213</v>
      </c>
      <c r="U297" s="28">
        <f t="shared" si="58"/>
        <v>133</v>
      </c>
      <c r="V297" s="26">
        <f t="shared" si="59"/>
        <v>213</v>
      </c>
    </row>
    <row r="298" spans="1:22" ht="16.5">
      <c r="A298" s="16">
        <v>30</v>
      </c>
      <c r="B298" s="34"/>
      <c r="C298" s="46">
        <f>VLOOKUP(B298,'113級距'!A$10:C$37,3,TRUE)</f>
        <v>11100</v>
      </c>
      <c r="D298" s="46">
        <f>VLOOKUP(B298,'113級距'!$J$23:$L$47,3,TRUE)</f>
        <v>27470</v>
      </c>
      <c r="E298" s="46">
        <f>VLOOKUP(B298,'113級距'!D$3:F$64,3,TRUE)</f>
        <v>1500</v>
      </c>
      <c r="F298" s="47">
        <f>VLOOKUP(B298,'113級距'!G:I,3,TRUE)</f>
        <v>27470</v>
      </c>
      <c r="G298" s="2">
        <f>ROUND(C298*'113級距'!$P$6*0.7*A298/30,0)+ROUND(C298*'113級距'!$P$7*0.7*A298/30,0)</f>
        <v>933</v>
      </c>
      <c r="H298" s="87">
        <f>ROUND(F298*'113級距'!$P$9*0.6*'113級距'!$P$10,0)</f>
        <v>1329</v>
      </c>
      <c r="I298" s="28">
        <f>ROUND(E298*'113級距'!$P$2*A298/30,0)</f>
        <v>90</v>
      </c>
      <c r="J298" s="8">
        <f>ROUND(D298*'113級距'!$P$4*A298/30,0)</f>
        <v>30</v>
      </c>
      <c r="K298" s="2">
        <f>ROUND(C298*'113級距'!$P$6*0.2*A298/30,0)+ROUND(C298*'113級距'!$P$7*0.2*A298/30,0)</f>
        <v>266</v>
      </c>
      <c r="L298" s="26">
        <f>ROUND(F298*'113級距'!$P$9*0.3,0)</f>
        <v>426</v>
      </c>
      <c r="M298" s="12">
        <f>ROUND(C298*'113級距'!$P$6*0.7*A298/30,0)</f>
        <v>855</v>
      </c>
      <c r="N298" s="3">
        <f>ROUND(C298*'113級距'!$P$6*0.2*A298/30,0)</f>
        <v>244</v>
      </c>
      <c r="O298" s="46">
        <f>ROUND(C298*'113級距'!$P$6*0.2*A298/30*0.25,0)+ROUND(C298*'113級距'!$P$7*0.2*A298/30*0.25,0)</f>
        <v>67</v>
      </c>
      <c r="P298" s="46">
        <f t="shared" si="54"/>
        <v>107</v>
      </c>
      <c r="Q298" s="28">
        <f t="shared" si="55"/>
        <v>199</v>
      </c>
      <c r="R298" s="8">
        <f t="shared" si="56"/>
        <v>319</v>
      </c>
      <c r="S298" s="46">
        <f>ROUND(C298*'113級距'!$P$6*0.2*A298/30*0.5,0)+ROUND(C298*'113級距'!$P$7*0.2*A298/30*0.5,0)</f>
        <v>133</v>
      </c>
      <c r="T298" s="46">
        <f t="shared" si="57"/>
        <v>213</v>
      </c>
      <c r="U298" s="28">
        <f t="shared" si="58"/>
        <v>133</v>
      </c>
      <c r="V298" s="26">
        <f t="shared" si="59"/>
        <v>213</v>
      </c>
    </row>
    <row r="299" spans="1:22" ht="16.5">
      <c r="A299" s="16">
        <v>30</v>
      </c>
      <c r="B299" s="34"/>
      <c r="C299" s="46">
        <f>VLOOKUP(B299,'113級距'!A$10:C$37,3,TRUE)</f>
        <v>11100</v>
      </c>
      <c r="D299" s="46">
        <f>VLOOKUP(B299,'113級距'!$J$23:$L$47,3,TRUE)</f>
        <v>27470</v>
      </c>
      <c r="E299" s="46">
        <f>VLOOKUP(B299,'113級距'!D$3:F$64,3,TRUE)</f>
        <v>1500</v>
      </c>
      <c r="F299" s="47">
        <f>VLOOKUP(B299,'113級距'!G:I,3,TRUE)</f>
        <v>27470</v>
      </c>
      <c r="G299" s="2">
        <f>ROUND(C299*'113級距'!$P$6*0.7*A299/30,0)+ROUND(C299*'113級距'!$P$7*0.7*A299/30,0)</f>
        <v>933</v>
      </c>
      <c r="H299" s="87">
        <f>ROUND(F299*'113級距'!$P$9*0.6*'113級距'!$P$10,0)</f>
        <v>1329</v>
      </c>
      <c r="I299" s="28">
        <f>ROUND(E299*'113級距'!$P$2*A299/30,0)</f>
        <v>90</v>
      </c>
      <c r="J299" s="8">
        <f>ROUND(D299*'113級距'!$P$4*A299/30,0)</f>
        <v>30</v>
      </c>
      <c r="K299" s="2">
        <f>ROUND(C299*'113級距'!$P$6*0.2*A299/30,0)+ROUND(C299*'113級距'!$P$7*0.2*A299/30,0)</f>
        <v>266</v>
      </c>
      <c r="L299" s="26">
        <f>ROUND(F299*'113級距'!$P$9*0.3,0)</f>
        <v>426</v>
      </c>
      <c r="M299" s="12">
        <f>ROUND(C299*'113級距'!$P$6*0.7*A299/30,0)</f>
        <v>855</v>
      </c>
      <c r="N299" s="3">
        <f>ROUND(C299*'113級距'!$P$6*0.2*A299/30,0)</f>
        <v>244</v>
      </c>
      <c r="O299" s="46">
        <f>ROUND(C299*'113級距'!$P$6*0.2*A299/30*0.25,0)+ROUND(C299*'113級距'!$P$7*0.2*A299/30*0.25,0)</f>
        <v>67</v>
      </c>
      <c r="P299" s="46">
        <f t="shared" si="54"/>
        <v>107</v>
      </c>
      <c r="Q299" s="28">
        <f t="shared" si="55"/>
        <v>199</v>
      </c>
      <c r="R299" s="8">
        <f t="shared" si="56"/>
        <v>319</v>
      </c>
      <c r="S299" s="46">
        <f>ROUND(C299*'113級距'!$P$6*0.2*A299/30*0.5,0)+ROUND(C299*'113級距'!$P$7*0.2*A299/30*0.5,0)</f>
        <v>133</v>
      </c>
      <c r="T299" s="46">
        <f t="shared" si="57"/>
        <v>213</v>
      </c>
      <c r="U299" s="28">
        <f t="shared" si="58"/>
        <v>133</v>
      </c>
      <c r="V299" s="26">
        <f t="shared" si="59"/>
        <v>213</v>
      </c>
    </row>
    <row r="300" spans="1:22" ht="16.5">
      <c r="A300" s="16">
        <v>30</v>
      </c>
      <c r="B300" s="34"/>
      <c r="C300" s="46">
        <f>VLOOKUP(B300,'113級距'!A$10:C$37,3,TRUE)</f>
        <v>11100</v>
      </c>
      <c r="D300" s="46">
        <f>VLOOKUP(B300,'113級距'!$J$23:$L$47,3,TRUE)</f>
        <v>27470</v>
      </c>
      <c r="E300" s="46">
        <f>VLOOKUP(B300,'113級距'!D$3:F$64,3,TRUE)</f>
        <v>1500</v>
      </c>
      <c r="F300" s="47">
        <f>VLOOKUP(B300,'113級距'!G:I,3,TRUE)</f>
        <v>27470</v>
      </c>
      <c r="G300" s="2">
        <f>ROUND(C300*'113級距'!$P$6*0.7*A300/30,0)+ROUND(C300*'113級距'!$P$7*0.7*A300/30,0)</f>
        <v>933</v>
      </c>
      <c r="H300" s="87">
        <f>ROUND(F300*'113級距'!$P$9*0.6*'113級距'!$P$10,0)</f>
        <v>1329</v>
      </c>
      <c r="I300" s="28">
        <f>ROUND(E300*'113級距'!$P$2*A300/30,0)</f>
        <v>90</v>
      </c>
      <c r="J300" s="8">
        <f>ROUND(D300*'113級距'!$P$4*A300/30,0)</f>
        <v>30</v>
      </c>
      <c r="K300" s="2">
        <f>ROUND(C300*'113級距'!$P$6*0.2*A300/30,0)+ROUND(C300*'113級距'!$P$7*0.2*A300/30,0)</f>
        <v>266</v>
      </c>
      <c r="L300" s="26">
        <f>ROUND(F300*'113級距'!$P$9*0.3,0)</f>
        <v>426</v>
      </c>
      <c r="M300" s="12">
        <f>ROUND(C300*'113級距'!$P$6*0.7*A300/30,0)</f>
        <v>855</v>
      </c>
      <c r="N300" s="3">
        <f>ROUND(C300*'113級距'!$P$6*0.2*A300/30,0)</f>
        <v>244</v>
      </c>
      <c r="O300" s="46">
        <f>ROUND(C300*'113級距'!$P$6*0.2*A300/30*0.25,0)+ROUND(C300*'113級距'!$P$7*0.2*A300/30*0.25,0)</f>
        <v>67</v>
      </c>
      <c r="P300" s="46">
        <f t="shared" si="54"/>
        <v>107</v>
      </c>
      <c r="Q300" s="28">
        <f t="shared" si="55"/>
        <v>199</v>
      </c>
      <c r="R300" s="8">
        <f t="shared" si="56"/>
        <v>319</v>
      </c>
      <c r="S300" s="46">
        <f>ROUND(C300*'113級距'!$P$6*0.2*A300/30*0.5,0)+ROUND(C300*'113級距'!$P$7*0.2*A300/30*0.5,0)</f>
        <v>133</v>
      </c>
      <c r="T300" s="46">
        <f t="shared" si="57"/>
        <v>213</v>
      </c>
      <c r="U300" s="28">
        <f t="shared" si="58"/>
        <v>133</v>
      </c>
      <c r="V300" s="26">
        <f t="shared" si="59"/>
        <v>213</v>
      </c>
    </row>
    <row r="301" spans="1:22" ht="16.5">
      <c r="A301" s="16">
        <v>30</v>
      </c>
      <c r="B301" s="50"/>
      <c r="C301" s="46">
        <f>VLOOKUP(B301,'113級距'!A$10:C$37,3,TRUE)</f>
        <v>11100</v>
      </c>
      <c r="D301" s="46">
        <f>VLOOKUP(B301,'113級距'!$J$23:$L$47,3,TRUE)</f>
        <v>27470</v>
      </c>
      <c r="E301" s="46">
        <f>VLOOKUP(B301,'113級距'!D$3:F$64,3,TRUE)</f>
        <v>1500</v>
      </c>
      <c r="F301" s="47">
        <f>VLOOKUP(B301,'113級距'!G:I,3,TRUE)</f>
        <v>27470</v>
      </c>
      <c r="G301" s="2">
        <f>ROUND(C301*'113級距'!$P$6*0.7*A301/30,0)+ROUND(C301*'113級距'!$P$7*0.7*A301/30,0)</f>
        <v>933</v>
      </c>
      <c r="H301" s="87">
        <f>ROUND(F301*'113級距'!$P$9*0.6*'113級距'!$P$10,0)</f>
        <v>1329</v>
      </c>
      <c r="I301" s="28">
        <f>ROUND(E301*'113級距'!$P$2*A301/30,0)</f>
        <v>90</v>
      </c>
      <c r="J301" s="8">
        <f>ROUND(D301*'113級距'!$P$4*A301/30,0)</f>
        <v>30</v>
      </c>
      <c r="K301" s="2">
        <f>ROUND(C301*'113級距'!$P$6*0.2*A301/30,0)+ROUND(C301*'113級距'!$P$7*0.2*A301/30,0)</f>
        <v>266</v>
      </c>
      <c r="L301" s="26">
        <f>ROUND(F301*'113級距'!$P$9*0.3,0)</f>
        <v>426</v>
      </c>
      <c r="M301" s="12">
        <f>ROUND(C301*'113級距'!$P$6*0.7*A301/30,0)</f>
        <v>855</v>
      </c>
      <c r="N301" s="3">
        <f>ROUND(C301*'113級距'!$P$6*0.2*A301/30,0)</f>
        <v>244</v>
      </c>
      <c r="O301" s="46">
        <f>ROUND(C301*'113級距'!$P$6*0.2*A301/30*0.25,0)+ROUND(C301*'113級距'!$P$7*0.2*A301/30*0.25,0)</f>
        <v>67</v>
      </c>
      <c r="P301" s="46">
        <f t="shared" si="54"/>
        <v>107</v>
      </c>
      <c r="Q301" s="28">
        <f t="shared" si="55"/>
        <v>199</v>
      </c>
      <c r="R301" s="8">
        <f t="shared" si="56"/>
        <v>319</v>
      </c>
      <c r="S301" s="46">
        <f>ROUND(C301*'113級距'!$P$6*0.2*A301/30*0.5,0)+ROUND(C301*'113級距'!$P$7*0.2*A301/30*0.5,0)</f>
        <v>133</v>
      </c>
      <c r="T301" s="46">
        <f t="shared" si="57"/>
        <v>213</v>
      </c>
      <c r="U301" s="28">
        <f t="shared" si="58"/>
        <v>133</v>
      </c>
      <c r="V301" s="26">
        <f t="shared" si="59"/>
        <v>213</v>
      </c>
    </row>
    <row r="302" spans="1:22" ht="16.5">
      <c r="A302" s="16">
        <v>30</v>
      </c>
      <c r="B302" s="50"/>
      <c r="C302" s="46">
        <f>VLOOKUP(B302,'113級距'!A$10:C$37,3,TRUE)</f>
        <v>11100</v>
      </c>
      <c r="D302" s="46">
        <f>VLOOKUP(B302,'113級距'!$J$23:$L$47,3,TRUE)</f>
        <v>27470</v>
      </c>
      <c r="E302" s="46">
        <f>VLOOKUP(B302,'113級距'!D$3:F$64,3,TRUE)</f>
        <v>1500</v>
      </c>
      <c r="F302" s="47">
        <f>VLOOKUP(B302,'113級距'!G:I,3,TRUE)</f>
        <v>27470</v>
      </c>
      <c r="G302" s="2">
        <f>ROUND(C302*'113級距'!$P$6*0.7*A302/30,0)+ROUND(C302*'113級距'!$P$7*0.7*A302/30,0)</f>
        <v>933</v>
      </c>
      <c r="H302" s="87">
        <f>ROUND(F302*'113級距'!$P$9*0.6*'113級距'!$P$10,0)</f>
        <v>1329</v>
      </c>
      <c r="I302" s="28">
        <f>ROUND(E302*'113級距'!$P$2*A302/30,0)</f>
        <v>90</v>
      </c>
      <c r="J302" s="8">
        <f>ROUND(D302*'113級距'!$P$4*A302/30,0)</f>
        <v>30</v>
      </c>
      <c r="K302" s="2">
        <f>ROUND(C302*'113級距'!$P$6*0.2*A302/30,0)+ROUND(C302*'113級距'!$P$7*0.2*A302/30,0)</f>
        <v>266</v>
      </c>
      <c r="L302" s="26">
        <f>ROUND(F302*'113級距'!$P$9*0.3,0)</f>
        <v>426</v>
      </c>
      <c r="M302" s="12">
        <f>ROUND(C302*'113級距'!$P$6*0.7*A302/30,0)</f>
        <v>855</v>
      </c>
      <c r="N302" s="3">
        <f>ROUND(C302*'113級距'!$P$6*0.2*A302/30,0)</f>
        <v>244</v>
      </c>
      <c r="O302" s="46">
        <f>ROUND(C302*'113級距'!$P$6*0.2*A302/30*0.25,0)+ROUND(C302*'113級距'!$P$7*0.2*A302/30*0.25,0)</f>
        <v>67</v>
      </c>
      <c r="P302" s="46">
        <f t="shared" si="54"/>
        <v>107</v>
      </c>
      <c r="Q302" s="28">
        <f t="shared" si="55"/>
        <v>199</v>
      </c>
      <c r="R302" s="8">
        <f t="shared" si="56"/>
        <v>319</v>
      </c>
      <c r="S302" s="46">
        <f>ROUND(C302*'113級距'!$P$6*0.2*A302/30*0.5,0)+ROUND(C302*'113級距'!$P$7*0.2*A302/30*0.5,0)</f>
        <v>133</v>
      </c>
      <c r="T302" s="46">
        <f t="shared" si="57"/>
        <v>213</v>
      </c>
      <c r="U302" s="28">
        <f t="shared" si="58"/>
        <v>133</v>
      </c>
      <c r="V302" s="26">
        <f t="shared" si="59"/>
        <v>213</v>
      </c>
    </row>
    <row r="303" spans="1:22" ht="16.5">
      <c r="A303" s="16">
        <v>30</v>
      </c>
      <c r="B303" s="50"/>
      <c r="C303" s="46">
        <f>VLOOKUP(B303,'113級距'!A$10:C$37,3,TRUE)</f>
        <v>11100</v>
      </c>
      <c r="D303" s="46">
        <f>VLOOKUP(B303,'113級距'!$J$23:$L$47,3,TRUE)</f>
        <v>27470</v>
      </c>
      <c r="E303" s="46">
        <f>VLOOKUP(B303,'113級距'!D$3:F$64,3,TRUE)</f>
        <v>1500</v>
      </c>
      <c r="F303" s="47">
        <f>VLOOKUP(B303,'113級距'!G:I,3,TRUE)</f>
        <v>27470</v>
      </c>
      <c r="G303" s="2">
        <f>ROUND(C303*'113級距'!$P$6*0.7*A303/30,0)+ROUND(C303*'113級距'!$P$7*0.7*A303/30,0)</f>
        <v>933</v>
      </c>
      <c r="H303" s="87">
        <f>ROUND(F303*'113級距'!$P$9*0.6*'113級距'!$P$10,0)</f>
        <v>1329</v>
      </c>
      <c r="I303" s="28">
        <f>ROUND(E303*'113級距'!$P$2*A303/30,0)</f>
        <v>90</v>
      </c>
      <c r="J303" s="8">
        <f>ROUND(D303*'113級距'!$P$4*A303/30,0)</f>
        <v>30</v>
      </c>
      <c r="K303" s="2">
        <f>ROUND(C303*'113級距'!$P$6*0.2*A303/30,0)+ROUND(C303*'113級距'!$P$7*0.2*A303/30,0)</f>
        <v>266</v>
      </c>
      <c r="L303" s="26">
        <f>ROUND(F303*'113級距'!$P$9*0.3,0)</f>
        <v>426</v>
      </c>
      <c r="M303" s="12">
        <f>ROUND(C303*'113級距'!$P$6*0.7*A303/30,0)</f>
        <v>855</v>
      </c>
      <c r="N303" s="3">
        <f>ROUND(C303*'113級距'!$P$6*0.2*A303/30,0)</f>
        <v>244</v>
      </c>
      <c r="O303" s="46">
        <f>ROUND(C303*'113級距'!$P$6*0.2*A303/30*0.25,0)+ROUND(C303*'113級距'!$P$7*0.2*A303/30*0.25,0)</f>
        <v>67</v>
      </c>
      <c r="P303" s="46">
        <f t="shared" si="54"/>
        <v>107</v>
      </c>
      <c r="Q303" s="28">
        <f t="shared" si="55"/>
        <v>199</v>
      </c>
      <c r="R303" s="8">
        <f t="shared" si="56"/>
        <v>319</v>
      </c>
      <c r="S303" s="46">
        <f>ROUND(C303*'113級距'!$P$6*0.2*A303/30*0.5,0)+ROUND(C303*'113級距'!$P$7*0.2*A303/30*0.5,0)</f>
        <v>133</v>
      </c>
      <c r="T303" s="46">
        <f t="shared" si="57"/>
        <v>213</v>
      </c>
      <c r="U303" s="28">
        <f t="shared" si="58"/>
        <v>133</v>
      </c>
      <c r="V303" s="26">
        <f t="shared" si="59"/>
        <v>213</v>
      </c>
    </row>
    <row r="304" spans="1:22" ht="16.5">
      <c r="A304" s="16">
        <v>30</v>
      </c>
      <c r="B304" s="50"/>
      <c r="C304" s="46">
        <f>VLOOKUP(B304,'113級距'!A$10:C$37,3,TRUE)</f>
        <v>11100</v>
      </c>
      <c r="D304" s="46">
        <f>VLOOKUP(B304,'113級距'!$J$23:$L$47,3,TRUE)</f>
        <v>27470</v>
      </c>
      <c r="E304" s="46">
        <f>VLOOKUP(B304,'113級距'!D$3:F$64,3,TRUE)</f>
        <v>1500</v>
      </c>
      <c r="F304" s="47">
        <f>VLOOKUP(B304,'113級距'!G:I,3,TRUE)</f>
        <v>27470</v>
      </c>
      <c r="G304" s="2">
        <f>ROUND(C304*'113級距'!$P$6*0.7*A304/30,0)+ROUND(C304*'113級距'!$P$7*0.7*A304/30,0)</f>
        <v>933</v>
      </c>
      <c r="H304" s="87">
        <f>ROUND(F304*'113級距'!$P$9*0.6*'113級距'!$P$10,0)</f>
        <v>1329</v>
      </c>
      <c r="I304" s="28">
        <f>ROUND(E304*'113級距'!$P$2*A304/30,0)</f>
        <v>90</v>
      </c>
      <c r="J304" s="8">
        <f>ROUND(D304*'113級距'!$P$4*A304/30,0)</f>
        <v>30</v>
      </c>
      <c r="K304" s="2">
        <f>ROUND(C304*'113級距'!$P$6*0.2*A304/30,0)+ROUND(C304*'113級距'!$P$7*0.2*A304/30,0)</f>
        <v>266</v>
      </c>
      <c r="L304" s="26">
        <f>ROUND(F304*'113級距'!$P$9*0.3,0)</f>
        <v>426</v>
      </c>
      <c r="M304" s="12">
        <f>ROUND(C304*'113級距'!$P$6*0.7*A304/30,0)</f>
        <v>855</v>
      </c>
      <c r="N304" s="3">
        <f>ROUND(C304*'113級距'!$P$6*0.2*A304/30,0)</f>
        <v>244</v>
      </c>
      <c r="O304" s="46">
        <f>ROUND(C304*'113級距'!$P$6*0.2*A304/30*0.25,0)+ROUND(C304*'113級距'!$P$7*0.2*A304/30*0.25,0)</f>
        <v>67</v>
      </c>
      <c r="P304" s="46">
        <f t="shared" si="54"/>
        <v>107</v>
      </c>
      <c r="Q304" s="28">
        <f t="shared" si="55"/>
        <v>199</v>
      </c>
      <c r="R304" s="8">
        <f t="shared" si="56"/>
        <v>319</v>
      </c>
      <c r="S304" s="46">
        <f>ROUND(C304*'113級距'!$P$6*0.2*A304/30*0.5,0)+ROUND(C304*'113級距'!$P$7*0.2*A304/30*0.5,0)</f>
        <v>133</v>
      </c>
      <c r="T304" s="46">
        <f t="shared" si="57"/>
        <v>213</v>
      </c>
      <c r="U304" s="28">
        <f t="shared" si="58"/>
        <v>133</v>
      </c>
      <c r="V304" s="26">
        <f t="shared" si="59"/>
        <v>213</v>
      </c>
    </row>
    <row r="305" spans="1:22" ht="16.5">
      <c r="A305" s="16">
        <v>30</v>
      </c>
      <c r="B305" s="50"/>
      <c r="C305" s="46">
        <f>VLOOKUP(B305,'113級距'!A$10:C$37,3,TRUE)</f>
        <v>11100</v>
      </c>
      <c r="D305" s="46">
        <f>VLOOKUP(B305,'113級距'!$J$23:$L$47,3,TRUE)</f>
        <v>27470</v>
      </c>
      <c r="E305" s="46">
        <f>VLOOKUP(B305,'113級距'!D$3:F$64,3,TRUE)</f>
        <v>1500</v>
      </c>
      <c r="F305" s="47">
        <f>VLOOKUP(B305,'113級距'!G:I,3,TRUE)</f>
        <v>27470</v>
      </c>
      <c r="G305" s="2">
        <f>ROUND(C305*'113級距'!$P$6*0.7*A305/30,0)+ROUND(C305*'113級距'!$P$7*0.7*A305/30,0)</f>
        <v>933</v>
      </c>
      <c r="H305" s="87">
        <f>ROUND(F305*'113級距'!$P$9*0.6*'113級距'!$P$10,0)</f>
        <v>1329</v>
      </c>
      <c r="I305" s="28">
        <f>ROUND(E305*'113級距'!$P$2*A305/30,0)</f>
        <v>90</v>
      </c>
      <c r="J305" s="8">
        <f>ROUND(D305*'113級距'!$P$4*A305/30,0)</f>
        <v>30</v>
      </c>
      <c r="K305" s="2">
        <f>ROUND(C305*'113級距'!$P$6*0.2*A305/30,0)+ROUND(C305*'113級距'!$P$7*0.2*A305/30,0)</f>
        <v>266</v>
      </c>
      <c r="L305" s="26">
        <f>ROUND(F305*'113級距'!$P$9*0.3,0)</f>
        <v>426</v>
      </c>
      <c r="M305" s="12">
        <f>ROUND(C305*'113級距'!$P$6*0.7*A305/30,0)</f>
        <v>855</v>
      </c>
      <c r="N305" s="3">
        <f>ROUND(C305*'113級距'!$P$6*0.2*A305/30,0)</f>
        <v>244</v>
      </c>
      <c r="O305" s="46">
        <f>ROUND(C305*'113級距'!$P$6*0.2*A305/30*0.25,0)+ROUND(C305*'113級距'!$P$7*0.2*A305/30*0.25,0)</f>
        <v>67</v>
      </c>
      <c r="P305" s="46">
        <f t="shared" si="54"/>
        <v>107</v>
      </c>
      <c r="Q305" s="28">
        <f t="shared" si="55"/>
        <v>199</v>
      </c>
      <c r="R305" s="8">
        <f t="shared" si="56"/>
        <v>319</v>
      </c>
      <c r="S305" s="46">
        <f>ROUND(C305*'113級距'!$P$6*0.2*A305/30*0.5,0)+ROUND(C305*'113級距'!$P$7*0.2*A305/30*0.5,0)</f>
        <v>133</v>
      </c>
      <c r="T305" s="46">
        <f t="shared" si="57"/>
        <v>213</v>
      </c>
      <c r="U305" s="28">
        <f t="shared" si="58"/>
        <v>133</v>
      </c>
      <c r="V305" s="26">
        <f t="shared" si="59"/>
        <v>213</v>
      </c>
    </row>
    <row r="306" spans="1:22" ht="16.5">
      <c r="A306" s="16">
        <v>30</v>
      </c>
      <c r="B306" s="50"/>
      <c r="C306" s="46">
        <f>VLOOKUP(B306,'113級距'!A$10:C$37,3,TRUE)</f>
        <v>11100</v>
      </c>
      <c r="D306" s="46">
        <f>VLOOKUP(B306,'113級距'!$J$23:$L$47,3,TRUE)</f>
        <v>27470</v>
      </c>
      <c r="E306" s="46">
        <f>VLOOKUP(B306,'113級距'!D$3:F$64,3,TRUE)</f>
        <v>1500</v>
      </c>
      <c r="F306" s="47">
        <f>VLOOKUP(B306,'113級距'!G:I,3,TRUE)</f>
        <v>27470</v>
      </c>
      <c r="G306" s="2">
        <f>ROUND(C306*'113級距'!$P$6*0.7*A306/30,0)+ROUND(C306*'113級距'!$P$7*0.7*A306/30,0)</f>
        <v>933</v>
      </c>
      <c r="H306" s="87">
        <f>ROUND(F306*'113級距'!$P$9*0.6*'113級距'!$P$10,0)</f>
        <v>1329</v>
      </c>
      <c r="I306" s="28">
        <f>ROUND(E306*'113級距'!$P$2*A306/30,0)</f>
        <v>90</v>
      </c>
      <c r="J306" s="8">
        <f>ROUND(D306*'113級距'!$P$4*A306/30,0)</f>
        <v>30</v>
      </c>
      <c r="K306" s="2">
        <f>ROUND(C306*'113級距'!$P$6*0.2*A306/30,0)+ROUND(C306*'113級距'!$P$7*0.2*A306/30,0)</f>
        <v>266</v>
      </c>
      <c r="L306" s="26">
        <f>ROUND(F306*'113級距'!$P$9*0.3,0)</f>
        <v>426</v>
      </c>
      <c r="M306" s="12">
        <f>ROUND(C306*'113級距'!$P$6*0.7*A306/30,0)</f>
        <v>855</v>
      </c>
      <c r="N306" s="3">
        <f>ROUND(C306*'113級距'!$P$6*0.2*A306/30,0)</f>
        <v>244</v>
      </c>
      <c r="O306" s="46">
        <f>ROUND(C306*'113級距'!$P$6*0.2*A306/30*0.25,0)+ROUND(C306*'113級距'!$P$7*0.2*A306/30*0.25,0)</f>
        <v>67</v>
      </c>
      <c r="P306" s="46">
        <f t="shared" si="54"/>
        <v>107</v>
      </c>
      <c r="Q306" s="28">
        <f t="shared" si="55"/>
        <v>199</v>
      </c>
      <c r="R306" s="8">
        <f t="shared" si="56"/>
        <v>319</v>
      </c>
      <c r="S306" s="46">
        <f>ROUND(C306*'113級距'!$P$6*0.2*A306/30*0.5,0)+ROUND(C306*'113級距'!$P$7*0.2*A306/30*0.5,0)</f>
        <v>133</v>
      </c>
      <c r="T306" s="46">
        <f t="shared" si="57"/>
        <v>213</v>
      </c>
      <c r="U306" s="28">
        <f t="shared" si="58"/>
        <v>133</v>
      </c>
      <c r="V306" s="26">
        <f t="shared" si="59"/>
        <v>213</v>
      </c>
    </row>
    <row r="307" spans="1:22" ht="16.5">
      <c r="A307" s="16">
        <v>30</v>
      </c>
      <c r="B307" s="50"/>
      <c r="C307" s="46">
        <f>VLOOKUP(B307,'113級距'!A$10:C$37,3,TRUE)</f>
        <v>11100</v>
      </c>
      <c r="D307" s="46">
        <f>VLOOKUP(B307,'113級距'!$J$23:$L$47,3,TRUE)</f>
        <v>27470</v>
      </c>
      <c r="E307" s="46">
        <f>VLOOKUP(B307,'113級距'!D$3:F$64,3,TRUE)</f>
        <v>1500</v>
      </c>
      <c r="F307" s="47">
        <f>VLOOKUP(B307,'113級距'!G:I,3,TRUE)</f>
        <v>27470</v>
      </c>
      <c r="G307" s="2">
        <f>ROUND(C307*'113級距'!$P$6*0.7*A307/30,0)+ROUND(C307*'113級距'!$P$7*0.7*A307/30,0)</f>
        <v>933</v>
      </c>
      <c r="H307" s="87">
        <f>ROUND(F307*'113級距'!$P$9*0.6*'113級距'!$P$10,0)</f>
        <v>1329</v>
      </c>
      <c r="I307" s="28">
        <f>ROUND(E307*'113級距'!$P$2*A307/30,0)</f>
        <v>90</v>
      </c>
      <c r="J307" s="8">
        <f>ROUND(D307*'113級距'!$P$4*A307/30,0)</f>
        <v>30</v>
      </c>
      <c r="K307" s="2">
        <f>ROUND(C307*'113級距'!$P$6*0.2*A307/30,0)+ROUND(C307*'113級距'!$P$7*0.2*A307/30,0)</f>
        <v>266</v>
      </c>
      <c r="L307" s="26">
        <f>ROUND(F307*'113級距'!$P$9*0.3,0)</f>
        <v>426</v>
      </c>
      <c r="M307" s="12">
        <f>ROUND(C307*'113級距'!$P$6*0.7*A307/30,0)</f>
        <v>855</v>
      </c>
      <c r="N307" s="3">
        <f>ROUND(C307*'113級距'!$P$6*0.2*A307/30,0)</f>
        <v>244</v>
      </c>
      <c r="O307" s="46">
        <f>ROUND(C307*'113級距'!$P$6*0.2*A307/30*0.25,0)+ROUND(C307*'113級距'!$P$7*0.2*A307/30*0.25,0)</f>
        <v>67</v>
      </c>
      <c r="P307" s="46">
        <f t="shared" si="54"/>
        <v>107</v>
      </c>
      <c r="Q307" s="28">
        <f t="shared" si="55"/>
        <v>199</v>
      </c>
      <c r="R307" s="8">
        <f t="shared" si="56"/>
        <v>319</v>
      </c>
      <c r="S307" s="46">
        <f>ROUND(C307*'113級距'!$P$6*0.2*A307/30*0.5,0)+ROUND(C307*'113級距'!$P$7*0.2*A307/30*0.5,0)</f>
        <v>133</v>
      </c>
      <c r="T307" s="46">
        <f t="shared" si="57"/>
        <v>213</v>
      </c>
      <c r="U307" s="28">
        <f t="shared" si="58"/>
        <v>133</v>
      </c>
      <c r="V307" s="26">
        <f t="shared" si="59"/>
        <v>213</v>
      </c>
    </row>
    <row r="308" spans="1:22" ht="16.5">
      <c r="A308" s="16">
        <v>30</v>
      </c>
      <c r="B308" s="50"/>
      <c r="C308" s="46">
        <f>VLOOKUP(B308,'113級距'!A$10:C$37,3,TRUE)</f>
        <v>11100</v>
      </c>
      <c r="D308" s="46">
        <f>VLOOKUP(B308,'113級距'!$J$23:$L$47,3,TRUE)</f>
        <v>27470</v>
      </c>
      <c r="E308" s="46">
        <f>VLOOKUP(B308,'113級距'!D$3:F$64,3,TRUE)</f>
        <v>1500</v>
      </c>
      <c r="F308" s="47">
        <f>VLOOKUP(B308,'113級距'!G:I,3,TRUE)</f>
        <v>27470</v>
      </c>
      <c r="G308" s="2">
        <f>ROUND(C308*'113級距'!$P$6*0.7*A308/30,0)+ROUND(C308*'113級距'!$P$7*0.7*A308/30,0)</f>
        <v>933</v>
      </c>
      <c r="H308" s="87">
        <f>ROUND(F308*'113級距'!$P$9*0.6*'113級距'!$P$10,0)</f>
        <v>1329</v>
      </c>
      <c r="I308" s="28">
        <f>ROUND(E308*'113級距'!$P$2*A308/30,0)</f>
        <v>90</v>
      </c>
      <c r="J308" s="8">
        <f>ROUND(D308*'113級距'!$P$4*A308/30,0)</f>
        <v>30</v>
      </c>
      <c r="K308" s="2">
        <f>ROUND(C308*'113級距'!$P$6*0.2*A308/30,0)+ROUND(C308*'113級距'!$P$7*0.2*A308/30,0)</f>
        <v>266</v>
      </c>
      <c r="L308" s="26">
        <f>ROUND(F308*'113級距'!$P$9*0.3,0)</f>
        <v>426</v>
      </c>
      <c r="M308" s="12">
        <f>ROUND(C308*'113級距'!$P$6*0.7*A308/30,0)</f>
        <v>855</v>
      </c>
      <c r="N308" s="3">
        <f>ROUND(C308*'113級距'!$P$6*0.2*A308/30,0)</f>
        <v>244</v>
      </c>
      <c r="O308" s="46">
        <f>ROUND(C308*'113級距'!$P$6*0.2*A308/30*0.25,0)+ROUND(C308*'113級距'!$P$7*0.2*A308/30*0.25,0)</f>
        <v>67</v>
      </c>
      <c r="P308" s="46">
        <f t="shared" si="54"/>
        <v>107</v>
      </c>
      <c r="Q308" s="28">
        <f t="shared" si="55"/>
        <v>199</v>
      </c>
      <c r="R308" s="8">
        <f t="shared" si="56"/>
        <v>319</v>
      </c>
      <c r="S308" s="46">
        <f>ROUND(C308*'113級距'!$P$6*0.2*A308/30*0.5,0)+ROUND(C308*'113級距'!$P$7*0.2*A308/30*0.5,0)</f>
        <v>133</v>
      </c>
      <c r="T308" s="46">
        <f t="shared" si="57"/>
        <v>213</v>
      </c>
      <c r="U308" s="28">
        <f t="shared" si="58"/>
        <v>133</v>
      </c>
      <c r="V308" s="26">
        <f t="shared" si="59"/>
        <v>213</v>
      </c>
    </row>
    <row r="309" spans="1:22" ht="16.5">
      <c r="A309" s="16">
        <v>30</v>
      </c>
      <c r="B309" s="50"/>
      <c r="C309" s="46">
        <f>VLOOKUP(B309,'113級距'!A$10:C$37,3,TRUE)</f>
        <v>11100</v>
      </c>
      <c r="D309" s="46">
        <f>VLOOKUP(B309,'113級距'!$J$23:$L$47,3,TRUE)</f>
        <v>27470</v>
      </c>
      <c r="E309" s="46">
        <f>VLOOKUP(B309,'113級距'!D$3:F$64,3,TRUE)</f>
        <v>1500</v>
      </c>
      <c r="F309" s="47">
        <f>VLOOKUP(B309,'113級距'!G:I,3,TRUE)</f>
        <v>27470</v>
      </c>
      <c r="G309" s="2">
        <f>ROUND(C309*'113級距'!$P$6*0.7*A309/30,0)+ROUND(C309*'113級距'!$P$7*0.7*A309/30,0)</f>
        <v>933</v>
      </c>
      <c r="H309" s="87">
        <f>ROUND(F309*'113級距'!$P$9*0.6*'113級距'!$P$10,0)</f>
        <v>1329</v>
      </c>
      <c r="I309" s="28">
        <f>ROUND(E309*'113級距'!$P$2*A309/30,0)</f>
        <v>90</v>
      </c>
      <c r="J309" s="8">
        <f>ROUND(D309*'113級距'!$P$4*A309/30,0)</f>
        <v>30</v>
      </c>
      <c r="K309" s="2">
        <f>ROUND(C309*'113級距'!$P$6*0.2*A309/30,0)+ROUND(C309*'113級距'!$P$7*0.2*A309/30,0)</f>
        <v>266</v>
      </c>
      <c r="L309" s="26">
        <f>ROUND(F309*'113級距'!$P$9*0.3,0)</f>
        <v>426</v>
      </c>
      <c r="M309" s="12">
        <f>ROUND(C309*'113級距'!$P$6*0.7*A309/30,0)</f>
        <v>855</v>
      </c>
      <c r="N309" s="3">
        <f>ROUND(C309*'113級距'!$P$6*0.2*A309/30,0)</f>
        <v>244</v>
      </c>
      <c r="O309" s="46">
        <f>ROUND(C309*'113級距'!$P$6*0.2*A309/30*0.25,0)+ROUND(C309*'113級距'!$P$7*0.2*A309/30*0.25,0)</f>
        <v>67</v>
      </c>
      <c r="P309" s="46">
        <f t="shared" si="54"/>
        <v>107</v>
      </c>
      <c r="Q309" s="28">
        <f t="shared" si="55"/>
        <v>199</v>
      </c>
      <c r="R309" s="8">
        <f t="shared" si="56"/>
        <v>319</v>
      </c>
      <c r="S309" s="46">
        <f>ROUND(C309*'113級距'!$P$6*0.2*A309/30*0.5,0)+ROUND(C309*'113級距'!$P$7*0.2*A309/30*0.5,0)</f>
        <v>133</v>
      </c>
      <c r="T309" s="46">
        <f t="shared" si="57"/>
        <v>213</v>
      </c>
      <c r="U309" s="28">
        <f t="shared" si="58"/>
        <v>133</v>
      </c>
      <c r="V309" s="26">
        <f t="shared" si="59"/>
        <v>213</v>
      </c>
    </row>
    <row r="310" spans="1:22" ht="16.5">
      <c r="A310" s="16">
        <v>30</v>
      </c>
      <c r="B310" s="50"/>
      <c r="C310" s="46">
        <f>VLOOKUP(B310,'113級距'!A$10:C$37,3,TRUE)</f>
        <v>11100</v>
      </c>
      <c r="D310" s="46">
        <f>VLOOKUP(B310,'113級距'!$J$23:$L$47,3,TRUE)</f>
        <v>27470</v>
      </c>
      <c r="E310" s="46">
        <f>VLOOKUP(B310,'113級距'!D$3:F$64,3,TRUE)</f>
        <v>1500</v>
      </c>
      <c r="F310" s="47">
        <f>VLOOKUP(B310,'113級距'!G:I,3,TRUE)</f>
        <v>27470</v>
      </c>
      <c r="G310" s="2">
        <f>ROUND(C310*'113級距'!$P$6*0.7*A310/30,0)+ROUND(C310*'113級距'!$P$7*0.7*A310/30,0)</f>
        <v>933</v>
      </c>
      <c r="H310" s="87">
        <f>ROUND(F310*'113級距'!$P$9*0.6*'113級距'!$P$10,0)</f>
        <v>1329</v>
      </c>
      <c r="I310" s="28">
        <f>ROUND(E310*'113級距'!$P$2*A310/30,0)</f>
        <v>90</v>
      </c>
      <c r="J310" s="8">
        <f>ROUND(D310*'113級距'!$P$4*A310/30,0)</f>
        <v>30</v>
      </c>
      <c r="K310" s="2">
        <f>ROUND(C310*'113級距'!$P$6*0.2*A310/30,0)+ROUND(C310*'113級距'!$P$7*0.2*A310/30,0)</f>
        <v>266</v>
      </c>
      <c r="L310" s="26">
        <f>ROUND(F310*'113級距'!$P$9*0.3,0)</f>
        <v>426</v>
      </c>
      <c r="M310" s="12">
        <f>ROUND(C310*'113級距'!$P$6*0.7*A310/30,0)</f>
        <v>855</v>
      </c>
      <c r="N310" s="3">
        <f>ROUND(C310*'113級距'!$P$6*0.2*A310/30,0)</f>
        <v>244</v>
      </c>
      <c r="O310" s="46">
        <f>ROUND(C310*'113級距'!$P$6*0.2*A310/30*0.25,0)+ROUND(C310*'113級距'!$P$7*0.2*A310/30*0.25,0)</f>
        <v>67</v>
      </c>
      <c r="P310" s="46">
        <f t="shared" si="54"/>
        <v>107</v>
      </c>
      <c r="Q310" s="28">
        <f t="shared" si="55"/>
        <v>199</v>
      </c>
      <c r="R310" s="8">
        <f t="shared" si="56"/>
        <v>319</v>
      </c>
      <c r="S310" s="46">
        <f>ROUND(C310*'113級距'!$P$6*0.2*A310/30*0.5,0)+ROUND(C310*'113級距'!$P$7*0.2*A310/30*0.5,0)</f>
        <v>133</v>
      </c>
      <c r="T310" s="46">
        <f t="shared" si="57"/>
        <v>213</v>
      </c>
      <c r="U310" s="28">
        <f t="shared" si="58"/>
        <v>133</v>
      </c>
      <c r="V310" s="26">
        <f t="shared" si="59"/>
        <v>213</v>
      </c>
    </row>
    <row r="311" spans="1:22" ht="16.5">
      <c r="A311" s="16">
        <v>30</v>
      </c>
      <c r="B311" s="50"/>
      <c r="C311" s="46">
        <f>VLOOKUP(B311,'113級距'!A$10:C$37,3,TRUE)</f>
        <v>11100</v>
      </c>
      <c r="D311" s="46">
        <f>VLOOKUP(B311,'113級距'!$J$23:$L$47,3,TRUE)</f>
        <v>27470</v>
      </c>
      <c r="E311" s="46">
        <f>VLOOKUP(B311,'113級距'!D$3:F$64,3,TRUE)</f>
        <v>1500</v>
      </c>
      <c r="F311" s="47">
        <f>VLOOKUP(B311,'113級距'!G:I,3,TRUE)</f>
        <v>27470</v>
      </c>
      <c r="G311" s="2">
        <f>ROUND(C311*'113級距'!$P$6*0.7*A311/30,0)+ROUND(C311*'113級距'!$P$7*0.7*A311/30,0)</f>
        <v>933</v>
      </c>
      <c r="H311" s="87">
        <f>ROUND(F311*'113級距'!$P$9*0.6*'113級距'!$P$10,0)</f>
        <v>1329</v>
      </c>
      <c r="I311" s="28">
        <f>ROUND(E311*'113級距'!$P$2*A311/30,0)</f>
        <v>90</v>
      </c>
      <c r="J311" s="8">
        <f>ROUND(D311*'113級距'!$P$4*A311/30,0)</f>
        <v>30</v>
      </c>
      <c r="K311" s="2">
        <f>ROUND(C311*'113級距'!$P$6*0.2*A311/30,0)+ROUND(C311*'113級距'!$P$7*0.2*A311/30,0)</f>
        <v>266</v>
      </c>
      <c r="L311" s="26">
        <f>ROUND(F311*'113級距'!$P$9*0.3,0)</f>
        <v>426</v>
      </c>
      <c r="M311" s="12">
        <f>ROUND(C311*'113級距'!$P$6*0.7*A311/30,0)</f>
        <v>855</v>
      </c>
      <c r="N311" s="3">
        <f>ROUND(C311*'113級距'!$P$6*0.2*A311/30,0)</f>
        <v>244</v>
      </c>
      <c r="O311" s="46">
        <f>ROUND(C311*'113級距'!$P$6*0.2*A311/30*0.25,0)+ROUND(C311*'113級距'!$P$7*0.2*A311/30*0.25,0)</f>
        <v>67</v>
      </c>
      <c r="P311" s="46">
        <f t="shared" si="54"/>
        <v>107</v>
      </c>
      <c r="Q311" s="28">
        <f t="shared" si="55"/>
        <v>199</v>
      </c>
      <c r="R311" s="8">
        <f t="shared" si="56"/>
        <v>319</v>
      </c>
      <c r="S311" s="46">
        <f>ROUND(C311*'113級距'!$P$6*0.2*A311/30*0.5,0)+ROUND(C311*'113級距'!$P$7*0.2*A311/30*0.5,0)</f>
        <v>133</v>
      </c>
      <c r="T311" s="46">
        <f t="shared" si="57"/>
        <v>213</v>
      </c>
      <c r="U311" s="28">
        <f t="shared" si="58"/>
        <v>133</v>
      </c>
      <c r="V311" s="26">
        <f t="shared" si="59"/>
        <v>213</v>
      </c>
    </row>
    <row r="312" spans="1:22" ht="16.5">
      <c r="A312" s="16">
        <v>30</v>
      </c>
      <c r="B312" s="50"/>
      <c r="C312" s="46">
        <f>VLOOKUP(B312,'113級距'!A$10:C$37,3,TRUE)</f>
        <v>11100</v>
      </c>
      <c r="D312" s="46">
        <f>VLOOKUP(B312,'113級距'!$J$23:$L$47,3,TRUE)</f>
        <v>27470</v>
      </c>
      <c r="E312" s="46">
        <f>VLOOKUP(B312,'113級距'!D$3:F$64,3,TRUE)</f>
        <v>1500</v>
      </c>
      <c r="F312" s="47">
        <f>VLOOKUP(B312,'113級距'!G:I,3,TRUE)</f>
        <v>27470</v>
      </c>
      <c r="G312" s="2">
        <f>ROUND(C312*'113級距'!$P$6*0.7*A312/30,0)+ROUND(C312*'113級距'!$P$7*0.7*A312/30,0)</f>
        <v>933</v>
      </c>
      <c r="H312" s="87">
        <f>ROUND(F312*'113級距'!$P$9*0.6*'113級距'!$P$10,0)</f>
        <v>1329</v>
      </c>
      <c r="I312" s="28">
        <f>ROUND(E312*'113級距'!$P$2*A312/30,0)</f>
        <v>90</v>
      </c>
      <c r="J312" s="8">
        <f>ROUND(D312*'113級距'!$P$4*A312/30,0)</f>
        <v>30</v>
      </c>
      <c r="K312" s="2">
        <f>ROUND(C312*'113級距'!$P$6*0.2*A312/30,0)+ROUND(C312*'113級距'!$P$7*0.2*A312/30,0)</f>
        <v>266</v>
      </c>
      <c r="L312" s="26">
        <f>ROUND(F312*'113級距'!$P$9*0.3,0)</f>
        <v>426</v>
      </c>
      <c r="M312" s="12">
        <f>ROUND(C312*'113級距'!$P$6*0.7*A312/30,0)</f>
        <v>855</v>
      </c>
      <c r="N312" s="3">
        <f>ROUND(C312*'113級距'!$P$6*0.2*A312/30,0)</f>
        <v>244</v>
      </c>
      <c r="O312" s="46">
        <f>ROUND(C312*'113級距'!$P$6*0.2*A312/30*0.25,0)+ROUND(C312*'113級距'!$P$7*0.2*A312/30*0.25,0)</f>
        <v>67</v>
      </c>
      <c r="P312" s="46">
        <f t="shared" si="54"/>
        <v>107</v>
      </c>
      <c r="Q312" s="28">
        <f t="shared" si="55"/>
        <v>199</v>
      </c>
      <c r="R312" s="8">
        <f t="shared" si="56"/>
        <v>319</v>
      </c>
      <c r="S312" s="46">
        <f>ROUND(C312*'113級距'!$P$6*0.2*A312/30*0.5,0)+ROUND(C312*'113級距'!$P$7*0.2*A312/30*0.5,0)</f>
        <v>133</v>
      </c>
      <c r="T312" s="46">
        <f t="shared" si="57"/>
        <v>213</v>
      </c>
      <c r="U312" s="28">
        <f t="shared" si="58"/>
        <v>133</v>
      </c>
      <c r="V312" s="26">
        <f t="shared" si="59"/>
        <v>213</v>
      </c>
    </row>
    <row r="313" spans="1:22" ht="16.5">
      <c r="A313" s="16">
        <v>30</v>
      </c>
      <c r="B313" s="50"/>
      <c r="C313" s="46">
        <f>VLOOKUP(B313,'113級距'!A$10:C$37,3,TRUE)</f>
        <v>11100</v>
      </c>
      <c r="D313" s="46">
        <f>VLOOKUP(B313,'113級距'!$J$23:$L$47,3,TRUE)</f>
        <v>27470</v>
      </c>
      <c r="E313" s="46">
        <f>VLOOKUP(B313,'113級距'!D$3:F$64,3,TRUE)</f>
        <v>1500</v>
      </c>
      <c r="F313" s="47">
        <f>VLOOKUP(B313,'113級距'!G:I,3,TRUE)</f>
        <v>27470</v>
      </c>
      <c r="G313" s="2">
        <f>ROUND(C313*'113級距'!$P$6*0.7*A313/30,0)+ROUND(C313*'113級距'!$P$7*0.7*A313/30,0)</f>
        <v>933</v>
      </c>
      <c r="H313" s="87">
        <f>ROUND(F313*'113級距'!$P$9*0.6*'113級距'!$P$10,0)</f>
        <v>1329</v>
      </c>
      <c r="I313" s="28">
        <f>ROUND(E313*'113級距'!$P$2*A313/30,0)</f>
        <v>90</v>
      </c>
      <c r="J313" s="8">
        <f>ROUND(D313*'113級距'!$P$4*A313/30,0)</f>
        <v>30</v>
      </c>
      <c r="K313" s="2">
        <f>ROUND(C313*'113級距'!$P$6*0.2*A313/30,0)+ROUND(C313*'113級距'!$P$7*0.2*A313/30,0)</f>
        <v>266</v>
      </c>
      <c r="L313" s="26">
        <f>ROUND(F313*'113級距'!$P$9*0.3,0)</f>
        <v>426</v>
      </c>
      <c r="M313" s="12">
        <f>ROUND(C313*'113級距'!$P$6*0.7*A313/30,0)</f>
        <v>855</v>
      </c>
      <c r="N313" s="3">
        <f>ROUND(C313*'113級距'!$P$6*0.2*A313/30,0)</f>
        <v>244</v>
      </c>
      <c r="O313" s="46">
        <f>ROUND(C313*'113級距'!$P$6*0.2*A313/30*0.25,0)+ROUND(C313*'113級距'!$P$7*0.2*A313/30*0.25,0)</f>
        <v>67</v>
      </c>
      <c r="P313" s="46">
        <f t="shared" si="54"/>
        <v>107</v>
      </c>
      <c r="Q313" s="28">
        <f t="shared" si="55"/>
        <v>199</v>
      </c>
      <c r="R313" s="8">
        <f t="shared" si="56"/>
        <v>319</v>
      </c>
      <c r="S313" s="46">
        <f>ROUND(C313*'113級距'!$P$6*0.2*A313/30*0.5,0)+ROUND(C313*'113級距'!$P$7*0.2*A313/30*0.5,0)</f>
        <v>133</v>
      </c>
      <c r="T313" s="46">
        <f t="shared" si="57"/>
        <v>213</v>
      </c>
      <c r="U313" s="28">
        <f t="shared" si="58"/>
        <v>133</v>
      </c>
      <c r="V313" s="26">
        <f t="shared" si="59"/>
        <v>213</v>
      </c>
    </row>
    <row r="314" spans="1:22" ht="16.5">
      <c r="A314" s="16">
        <v>30</v>
      </c>
      <c r="B314" s="50"/>
      <c r="C314" s="46">
        <f>VLOOKUP(B314,'113級距'!A$10:C$37,3,TRUE)</f>
        <v>11100</v>
      </c>
      <c r="D314" s="46">
        <f>VLOOKUP(B314,'113級距'!$J$23:$L$47,3,TRUE)</f>
        <v>27470</v>
      </c>
      <c r="E314" s="46">
        <f>VLOOKUP(B314,'113級距'!D$3:F$64,3,TRUE)</f>
        <v>1500</v>
      </c>
      <c r="F314" s="47">
        <f>VLOOKUP(B314,'113級距'!G:I,3,TRUE)</f>
        <v>27470</v>
      </c>
      <c r="G314" s="2">
        <f>ROUND(C314*'113級距'!$P$6*0.7*A314/30,0)+ROUND(C314*'113級距'!$P$7*0.7*A314/30,0)</f>
        <v>933</v>
      </c>
      <c r="H314" s="87">
        <f>ROUND(F314*'113級距'!$P$9*0.6*'113級距'!$P$10,0)</f>
        <v>1329</v>
      </c>
      <c r="I314" s="28">
        <f>ROUND(E314*'113級距'!$P$2*A314/30,0)</f>
        <v>90</v>
      </c>
      <c r="J314" s="8">
        <f>ROUND(D314*'113級距'!$P$4*A314/30,0)</f>
        <v>30</v>
      </c>
      <c r="K314" s="2">
        <f>ROUND(C314*'113級距'!$P$6*0.2*A314/30,0)+ROUND(C314*'113級距'!$P$7*0.2*A314/30,0)</f>
        <v>266</v>
      </c>
      <c r="L314" s="26">
        <f>ROUND(F314*'113級距'!$P$9*0.3,0)</f>
        <v>426</v>
      </c>
      <c r="M314" s="12">
        <f>ROUND(C314*'113級距'!$P$6*0.7*A314/30,0)</f>
        <v>855</v>
      </c>
      <c r="N314" s="3">
        <f>ROUND(C314*'113級距'!$P$6*0.2*A314/30,0)</f>
        <v>244</v>
      </c>
      <c r="O314" s="46">
        <f>ROUND(C314*'113級距'!$P$6*0.2*A314/30*0.25,0)+ROUND(C314*'113級距'!$P$7*0.2*A314/30*0.25,0)</f>
        <v>67</v>
      </c>
      <c r="P314" s="46">
        <f t="shared" si="54"/>
        <v>107</v>
      </c>
      <c r="Q314" s="28">
        <f t="shared" si="55"/>
        <v>199</v>
      </c>
      <c r="R314" s="8">
        <f t="shared" si="56"/>
        <v>319</v>
      </c>
      <c r="S314" s="46">
        <f>ROUND(C314*'113級距'!$P$6*0.2*A314/30*0.5,0)+ROUND(C314*'113級距'!$P$7*0.2*A314/30*0.5,0)</f>
        <v>133</v>
      </c>
      <c r="T314" s="46">
        <f t="shared" si="57"/>
        <v>213</v>
      </c>
      <c r="U314" s="28">
        <f t="shared" si="58"/>
        <v>133</v>
      </c>
      <c r="V314" s="26">
        <f t="shared" si="59"/>
        <v>213</v>
      </c>
    </row>
    <row r="315" spans="1:22" ht="16.5">
      <c r="A315" s="16">
        <v>30</v>
      </c>
      <c r="B315" s="50"/>
      <c r="C315" s="46">
        <f>VLOOKUP(B315,'113級距'!A$10:C$37,3,TRUE)</f>
        <v>11100</v>
      </c>
      <c r="D315" s="46">
        <f>VLOOKUP(B315,'113級距'!$J$23:$L$47,3,TRUE)</f>
        <v>27470</v>
      </c>
      <c r="E315" s="46">
        <f>VLOOKUP(B315,'113級距'!D$3:F$64,3,TRUE)</f>
        <v>1500</v>
      </c>
      <c r="F315" s="47">
        <f>VLOOKUP(B315,'113級距'!G:I,3,TRUE)</f>
        <v>27470</v>
      </c>
      <c r="G315" s="2">
        <f>ROUND(C315*'113級距'!$P$6*0.7*A315/30,0)+ROUND(C315*'113級距'!$P$7*0.7*A315/30,0)</f>
        <v>933</v>
      </c>
      <c r="H315" s="87">
        <f>ROUND(F315*'113級距'!$P$9*0.6*'113級距'!$P$10,0)</f>
        <v>1329</v>
      </c>
      <c r="I315" s="28">
        <f>ROUND(E315*'113級距'!$P$2*A315/30,0)</f>
        <v>90</v>
      </c>
      <c r="J315" s="8">
        <f>ROUND(D315*'113級距'!$P$4*A315/30,0)</f>
        <v>30</v>
      </c>
      <c r="K315" s="2">
        <f>ROUND(C315*'113級距'!$P$6*0.2*A315/30,0)+ROUND(C315*'113級距'!$P$7*0.2*A315/30,0)</f>
        <v>266</v>
      </c>
      <c r="L315" s="26">
        <f>ROUND(F315*'113級距'!$P$9*0.3,0)</f>
        <v>426</v>
      </c>
      <c r="M315" s="12">
        <f>ROUND(C315*'113級距'!$P$6*0.7*A315/30,0)</f>
        <v>855</v>
      </c>
      <c r="N315" s="3">
        <f>ROUND(C315*'113級距'!$P$6*0.2*A315/30,0)</f>
        <v>244</v>
      </c>
      <c r="O315" s="46">
        <f>ROUND(C315*'113級距'!$P$6*0.2*A315/30*0.25,0)+ROUND(C315*'113級距'!$P$7*0.2*A315/30*0.25,0)</f>
        <v>67</v>
      </c>
      <c r="P315" s="46">
        <f t="shared" si="54"/>
        <v>107</v>
      </c>
      <c r="Q315" s="28">
        <f t="shared" si="55"/>
        <v>199</v>
      </c>
      <c r="R315" s="8">
        <f t="shared" si="56"/>
        <v>319</v>
      </c>
      <c r="S315" s="46">
        <f>ROUND(C315*'113級距'!$P$6*0.2*A315/30*0.5,0)+ROUND(C315*'113級距'!$P$7*0.2*A315/30*0.5,0)</f>
        <v>133</v>
      </c>
      <c r="T315" s="46">
        <f t="shared" si="57"/>
        <v>213</v>
      </c>
      <c r="U315" s="28">
        <f t="shared" si="58"/>
        <v>133</v>
      </c>
      <c r="V315" s="26">
        <f t="shared" si="59"/>
        <v>213</v>
      </c>
    </row>
    <row r="316" spans="1:22" ht="16.5">
      <c r="A316" s="16">
        <v>30</v>
      </c>
      <c r="B316" s="50"/>
      <c r="C316" s="46">
        <f>VLOOKUP(B316,'113級距'!A$10:C$37,3,TRUE)</f>
        <v>11100</v>
      </c>
      <c r="D316" s="46">
        <f>VLOOKUP(B316,'113級距'!$J$23:$L$47,3,TRUE)</f>
        <v>27470</v>
      </c>
      <c r="E316" s="46">
        <f>VLOOKUP(B316,'113級距'!D$3:F$64,3,TRUE)</f>
        <v>1500</v>
      </c>
      <c r="F316" s="47">
        <f>VLOOKUP(B316,'113級距'!G:I,3,TRUE)</f>
        <v>27470</v>
      </c>
      <c r="G316" s="2">
        <f>ROUND(C316*'113級距'!$P$6*0.7*A316/30,0)+ROUND(C316*'113級距'!$P$7*0.7*A316/30,0)</f>
        <v>933</v>
      </c>
      <c r="H316" s="221">
        <f>ROUND(F316*'113級距'!$P$9*0.6*'113級距'!$P$10,0)</f>
        <v>1329</v>
      </c>
      <c r="I316" s="28">
        <f>ROUND(E316*'113級距'!$P$2*A316/30,0)</f>
        <v>90</v>
      </c>
      <c r="J316" s="8">
        <f>ROUND(D316*'113級距'!$P$4*A316/30,0)</f>
        <v>30</v>
      </c>
      <c r="K316" s="2">
        <f>ROUND(C316*'113級距'!$P$6*0.2*A316/30,0)+ROUND(C316*'113級距'!$P$7*0.2*A316/30,0)</f>
        <v>266</v>
      </c>
      <c r="L316" s="26">
        <f>ROUND(F316*'113級距'!$P$9*0.3,0)</f>
        <v>426</v>
      </c>
      <c r="M316" s="12">
        <f>ROUND(C316*'113級距'!$P$6*0.7*A316/30,0)</f>
        <v>855</v>
      </c>
      <c r="N316" s="3">
        <f>ROUND(C316*'113級距'!$P$6*0.2*A316/30,0)</f>
        <v>244</v>
      </c>
      <c r="O316" s="46">
        <f>ROUND(C316*'113級距'!$P$6*0.2*A316/30*0.25,0)+ROUND(C316*'113級距'!$P$7*0.2*A316/30*0.25,0)</f>
        <v>67</v>
      </c>
      <c r="P316" s="46">
        <f t="shared" si="54"/>
        <v>107</v>
      </c>
      <c r="Q316" s="28">
        <f t="shared" si="55"/>
        <v>199</v>
      </c>
      <c r="R316" s="8">
        <f t="shared" si="56"/>
        <v>319</v>
      </c>
      <c r="S316" s="46">
        <f>ROUND(C316*'113級距'!$P$6*0.2*A316/30*0.5,0)+ROUND(C316*'113級距'!$P$7*0.2*A316/30*0.5,0)</f>
        <v>133</v>
      </c>
      <c r="T316" s="46">
        <f t="shared" si="57"/>
        <v>213</v>
      </c>
      <c r="U316" s="28">
        <f t="shared" si="58"/>
        <v>133</v>
      </c>
      <c r="V316" s="26">
        <f t="shared" si="59"/>
        <v>213</v>
      </c>
    </row>
    <row r="317" spans="1:22" ht="17.25" thickBot="1">
      <c r="A317" s="224">
        <v>30</v>
      </c>
      <c r="B317" s="225"/>
      <c r="C317" s="226">
        <f>VLOOKUP(B317,'113級距'!A$10:C$37,3,TRUE)</f>
        <v>11100</v>
      </c>
      <c r="D317" s="226">
        <f>VLOOKUP(B317,'113級距'!$J$23:$L$47,3,TRUE)</f>
        <v>27470</v>
      </c>
      <c r="E317" s="226">
        <f>VLOOKUP(B317,'113級距'!D$3:F$64,3,TRUE)</f>
        <v>1500</v>
      </c>
      <c r="F317" s="227">
        <f>VLOOKUP(B317,'113級距'!G:I,3,TRUE)</f>
        <v>27470</v>
      </c>
      <c r="G317" s="228">
        <f>ROUND(C317*'113級距'!$P$6*0.7*A317/30,0)+ROUND(C317*'113級距'!$P$7*0.7*A317/30,0)</f>
        <v>933</v>
      </c>
      <c r="H317" s="229">
        <f>ROUND(F317*'113級距'!$P$9*0.6*'113級距'!$P$10,0)</f>
        <v>1329</v>
      </c>
      <c r="I317" s="230">
        <f>ROUND(E317*'113級距'!$P$2*A317/30,0)</f>
        <v>90</v>
      </c>
      <c r="J317" s="231">
        <f>ROUND(D317*'113級距'!$P$4*A317/30,0)</f>
        <v>30</v>
      </c>
      <c r="K317" s="228">
        <f>ROUND(C317*'113級距'!$P$6*0.2*A317/30,0)+ROUND(C317*'113級距'!$P$7*0.2*A317/30,0)</f>
        <v>266</v>
      </c>
      <c r="L317" s="17">
        <f>ROUND(F317*'113級距'!$P$9*0.3,0)</f>
        <v>426</v>
      </c>
      <c r="M317" s="232">
        <f>ROUND(C317*'113級距'!$P$6*0.7*A317/30,0)</f>
        <v>855</v>
      </c>
      <c r="N317" s="233">
        <f>ROUND(C317*'113級距'!$P$6*0.2*A317/30,0)</f>
        <v>244</v>
      </c>
      <c r="O317" s="226">
        <f>ROUND(C317*'113級距'!$P$6*0.2*A317/30*0.25,0)+ROUND(C317*'113級距'!$P$7*0.2*A317/30*0.25,0)</f>
        <v>67</v>
      </c>
      <c r="P317" s="226">
        <f t="shared" si="54"/>
        <v>107</v>
      </c>
      <c r="Q317" s="230">
        <f t="shared" si="55"/>
        <v>199</v>
      </c>
      <c r="R317" s="231">
        <f t="shared" si="56"/>
        <v>319</v>
      </c>
      <c r="S317" s="226">
        <f>ROUND(C317*'113級距'!$P$6*0.2*A317/30*0.5,0)+ROUND(C317*'113級距'!$P$7*0.2*A317/30*0.5,0)</f>
        <v>133</v>
      </c>
      <c r="T317" s="226">
        <f t="shared" si="57"/>
        <v>213</v>
      </c>
      <c r="U317" s="230">
        <f t="shared" si="58"/>
        <v>133</v>
      </c>
      <c r="V317" s="17">
        <f t="shared" si="59"/>
        <v>213</v>
      </c>
    </row>
  </sheetData>
  <sheetProtection/>
  <mergeCells count="22">
    <mergeCell ref="J2:L2"/>
    <mergeCell ref="S12:V12"/>
    <mergeCell ref="C11:L11"/>
    <mergeCell ref="O12:R12"/>
    <mergeCell ref="A2:B2"/>
    <mergeCell ref="E2:H2"/>
    <mergeCell ref="F3:H3"/>
    <mergeCell ref="A12:B12"/>
    <mergeCell ref="M11:V11"/>
    <mergeCell ref="C12:F12"/>
    <mergeCell ref="A11:B11"/>
    <mergeCell ref="A7:B7"/>
    <mergeCell ref="U13:V13"/>
    <mergeCell ref="Q13:R13"/>
    <mergeCell ref="S13:T13"/>
    <mergeCell ref="F6:H6"/>
    <mergeCell ref="F4:H4"/>
    <mergeCell ref="O13:P13"/>
    <mergeCell ref="K12:L12"/>
    <mergeCell ref="F5:H5"/>
    <mergeCell ref="G12:J12"/>
    <mergeCell ref="M12:N12"/>
  </mergeCells>
  <hyperlinks>
    <hyperlink ref="N3" r:id="rId1" display="https://www.bli.gov.tw/0014162.htm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56"/>
  <sheetViews>
    <sheetView zoomScalePageLayoutView="0" workbookViewId="0" topLeftCell="A1">
      <selection activeCell="A56" sqref="A55:V56"/>
    </sheetView>
  </sheetViews>
  <sheetFormatPr defaultColWidth="9.00390625" defaultRowHeight="15.75"/>
  <cols>
    <col min="1" max="1" width="12.25390625" style="6" customWidth="1"/>
    <col min="2" max="2" width="17.125" style="6" customWidth="1"/>
    <col min="3" max="4" width="13.625" style="6" customWidth="1"/>
    <col min="5" max="5" width="11.25390625" style="6" customWidth="1"/>
    <col min="6" max="6" width="9.50390625" style="6" customWidth="1"/>
    <col min="7" max="7" width="9.00390625" style="1" customWidth="1"/>
    <col min="8" max="8" width="10.00390625" style="1" customWidth="1"/>
    <col min="9" max="9" width="9.00390625" style="1" customWidth="1"/>
    <col min="10" max="10" width="10.875" style="1" customWidth="1"/>
    <col min="11" max="11" width="10.75390625" style="1" customWidth="1"/>
    <col min="12" max="12" width="9.50390625" style="1" customWidth="1"/>
    <col min="13" max="13" width="10.875" style="1" bestFit="1" customWidth="1"/>
    <col min="14" max="14" width="10.875" style="1" customWidth="1"/>
    <col min="15" max="17" width="7.875" style="1" customWidth="1"/>
    <col min="18" max="18" width="7.875" style="7" customWidth="1"/>
    <col min="19" max="22" width="7.875" style="1" customWidth="1"/>
    <col min="23" max="16384" width="9.00390625" style="1" customWidth="1"/>
  </cols>
  <sheetData>
    <row r="1" spans="6:22" ht="10.5" customHeight="1" thickBot="1">
      <c r="F1" s="18"/>
      <c r="L1" s="4"/>
      <c r="M1" s="4"/>
      <c r="O1" s="5"/>
      <c r="P1" s="5"/>
      <c r="Q1" s="5"/>
      <c r="R1" s="5"/>
      <c r="U1" s="4"/>
      <c r="V1" s="4"/>
    </row>
    <row r="2" spans="1:22" ht="16.5">
      <c r="A2" s="275" t="s">
        <v>20</v>
      </c>
      <c r="B2" s="276"/>
      <c r="E2" s="277" t="s">
        <v>63</v>
      </c>
      <c r="F2" s="277"/>
      <c r="G2" s="277"/>
      <c r="H2" s="277"/>
      <c r="J2" s="273" t="s">
        <v>64</v>
      </c>
      <c r="K2" s="273"/>
      <c r="L2" s="273"/>
      <c r="N2" s="86" t="s">
        <v>79</v>
      </c>
      <c r="O2" s="5"/>
      <c r="P2" s="5"/>
      <c r="Q2" s="5"/>
      <c r="R2" s="6"/>
      <c r="S2" s="13"/>
      <c r="T2" s="13"/>
      <c r="U2" s="31"/>
      <c r="V2" s="4"/>
    </row>
    <row r="3" spans="1:22" ht="18.75">
      <c r="A3" s="19" t="s">
        <v>23</v>
      </c>
      <c r="B3" s="20"/>
      <c r="E3" s="138" t="s">
        <v>24</v>
      </c>
      <c r="F3" s="258" t="s">
        <v>25</v>
      </c>
      <c r="G3" s="258"/>
      <c r="H3" s="258"/>
      <c r="J3" s="51"/>
      <c r="K3" s="52" t="s">
        <v>54</v>
      </c>
      <c r="L3" s="52" t="s">
        <v>53</v>
      </c>
      <c r="N3" s="133" t="s">
        <v>78</v>
      </c>
      <c r="Q3" s="5"/>
      <c r="R3" s="6"/>
      <c r="S3" s="31"/>
      <c r="T3" s="139"/>
      <c r="U3" s="7"/>
      <c r="V3" s="4"/>
    </row>
    <row r="4" spans="1:22" ht="19.5">
      <c r="A4" s="19" t="s">
        <v>26</v>
      </c>
      <c r="B4" s="22"/>
      <c r="E4" s="23" t="s">
        <v>27</v>
      </c>
      <c r="F4" s="258" t="s">
        <v>28</v>
      </c>
      <c r="G4" s="258"/>
      <c r="H4" s="258"/>
      <c r="J4" s="52" t="s">
        <v>58</v>
      </c>
      <c r="K4" s="52" t="s">
        <v>57</v>
      </c>
      <c r="L4" s="52" t="s">
        <v>60</v>
      </c>
      <c r="Q4" s="5"/>
      <c r="R4" s="6"/>
      <c r="S4" s="14"/>
      <c r="T4" s="15"/>
      <c r="U4" s="7"/>
      <c r="V4" s="4"/>
    </row>
    <row r="5" spans="1:22" ht="16.5">
      <c r="A5" s="21" t="s">
        <v>32</v>
      </c>
      <c r="B5" s="24">
        <f>30-(B3-1)</f>
        <v>31</v>
      </c>
      <c r="E5" s="138" t="s">
        <v>21</v>
      </c>
      <c r="F5" s="258" t="s">
        <v>22</v>
      </c>
      <c r="G5" s="258"/>
      <c r="H5" s="258"/>
      <c r="J5" s="52" t="s">
        <v>56</v>
      </c>
      <c r="K5" s="52" t="s">
        <v>57</v>
      </c>
      <c r="L5" s="53" t="s">
        <v>61</v>
      </c>
      <c r="N5" s="1" t="s">
        <v>80</v>
      </c>
      <c r="Q5" s="5"/>
      <c r="R5" s="6"/>
      <c r="S5" s="14"/>
      <c r="T5" s="15"/>
      <c r="U5" s="7"/>
      <c r="V5" s="4"/>
    </row>
    <row r="6" spans="1:22" ht="20.25" thickBot="1">
      <c r="A6" s="25" t="s">
        <v>31</v>
      </c>
      <c r="B6" s="17">
        <f>B4-(B3-1)</f>
        <v>1</v>
      </c>
      <c r="E6" s="23" t="s">
        <v>29</v>
      </c>
      <c r="F6" s="258" t="s">
        <v>30</v>
      </c>
      <c r="G6" s="258"/>
      <c r="H6" s="258"/>
      <c r="J6" s="54" t="s">
        <v>59</v>
      </c>
      <c r="K6" s="52" t="s">
        <v>55</v>
      </c>
      <c r="L6" s="52" t="s">
        <v>55</v>
      </c>
      <c r="N6" s="1" t="s">
        <v>81</v>
      </c>
      <c r="Q6" s="5"/>
      <c r="R6" s="1"/>
      <c r="S6" s="14"/>
      <c r="T6" s="15"/>
      <c r="U6" s="7"/>
      <c r="V6" s="4"/>
    </row>
    <row r="7" spans="1:22" ht="16.5">
      <c r="A7" s="268" t="s">
        <v>35</v>
      </c>
      <c r="B7" s="268"/>
      <c r="E7" s="4" t="s">
        <v>36</v>
      </c>
      <c r="G7" s="6"/>
      <c r="L7" s="4"/>
      <c r="N7" s="5"/>
      <c r="O7" s="5"/>
      <c r="P7" s="5"/>
      <c r="Q7" s="5"/>
      <c r="R7" s="5"/>
      <c r="S7" s="4"/>
      <c r="T7" s="4"/>
      <c r="U7" s="4"/>
      <c r="V7" s="4"/>
    </row>
    <row r="8" spans="1:18" ht="16.5">
      <c r="A8" s="32" t="s">
        <v>37</v>
      </c>
      <c r="E8" s="32" t="s">
        <v>52</v>
      </c>
      <c r="G8" s="6"/>
      <c r="O8" s="6"/>
      <c r="P8" s="6"/>
      <c r="Q8" s="6"/>
      <c r="R8" s="6"/>
    </row>
    <row r="9" spans="1:18" ht="16.5">
      <c r="A9" s="32"/>
      <c r="E9" s="32" t="s">
        <v>62</v>
      </c>
      <c r="G9" s="6"/>
      <c r="O9" s="6"/>
      <c r="P9" s="6"/>
      <c r="Q9" s="6"/>
      <c r="R9" s="6"/>
    </row>
    <row r="10" spans="2:7" ht="25.5" customHeight="1" thickBot="1">
      <c r="B10" s="4"/>
      <c r="E10" s="84" t="s">
        <v>72</v>
      </c>
      <c r="G10" s="6"/>
    </row>
    <row r="11" spans="1:22" ht="42.75" customHeight="1">
      <c r="A11" s="247" t="s">
        <v>34</v>
      </c>
      <c r="B11" s="267"/>
      <c r="C11" s="250" t="s">
        <v>33</v>
      </c>
      <c r="D11" s="250"/>
      <c r="E11" s="250"/>
      <c r="F11" s="250"/>
      <c r="G11" s="250"/>
      <c r="H11" s="250"/>
      <c r="I11" s="250"/>
      <c r="J11" s="250"/>
      <c r="K11" s="250"/>
      <c r="L11" s="251"/>
      <c r="M11" s="280" t="s">
        <v>76</v>
      </c>
      <c r="N11" s="281"/>
      <c r="O11" s="281"/>
      <c r="P11" s="281"/>
      <c r="Q11" s="281"/>
      <c r="R11" s="281"/>
      <c r="S11" s="281"/>
      <c r="T11" s="281"/>
      <c r="U11" s="281"/>
      <c r="V11" s="282"/>
    </row>
    <row r="12" spans="1:22" ht="35.25" customHeight="1">
      <c r="A12" s="278" t="s">
        <v>18</v>
      </c>
      <c r="B12" s="279"/>
      <c r="C12" s="274" t="s">
        <v>74</v>
      </c>
      <c r="D12" s="274"/>
      <c r="E12" s="274"/>
      <c r="F12" s="266"/>
      <c r="G12" s="262" t="s">
        <v>5</v>
      </c>
      <c r="H12" s="263"/>
      <c r="I12" s="263"/>
      <c r="J12" s="264"/>
      <c r="K12" s="260" t="s">
        <v>8</v>
      </c>
      <c r="L12" s="261"/>
      <c r="M12" s="265" t="s">
        <v>65</v>
      </c>
      <c r="N12" s="266"/>
      <c r="O12" s="262" t="s">
        <v>12</v>
      </c>
      <c r="P12" s="263"/>
      <c r="Q12" s="263"/>
      <c r="R12" s="263"/>
      <c r="S12" s="274" t="s">
        <v>13</v>
      </c>
      <c r="T12" s="263"/>
      <c r="U12" s="263"/>
      <c r="V12" s="261"/>
    </row>
    <row r="13" spans="1:22" ht="33">
      <c r="A13" s="27" t="s">
        <v>19</v>
      </c>
      <c r="B13" s="33" t="s">
        <v>14</v>
      </c>
      <c r="C13" s="46" t="s">
        <v>38</v>
      </c>
      <c r="D13" s="46" t="s">
        <v>111</v>
      </c>
      <c r="E13" s="46" t="s">
        <v>4</v>
      </c>
      <c r="F13" s="47" t="s">
        <v>9</v>
      </c>
      <c r="G13" s="9" t="s">
        <v>0</v>
      </c>
      <c r="H13" s="139" t="s">
        <v>6</v>
      </c>
      <c r="I13" s="139" t="s">
        <v>1</v>
      </c>
      <c r="J13" s="10" t="s">
        <v>2</v>
      </c>
      <c r="K13" s="2" t="s">
        <v>3</v>
      </c>
      <c r="L13" s="26" t="s">
        <v>7</v>
      </c>
      <c r="M13" s="55" t="s">
        <v>66</v>
      </c>
      <c r="N13" s="11" t="s">
        <v>3</v>
      </c>
      <c r="O13" s="259" t="s">
        <v>11</v>
      </c>
      <c r="P13" s="259"/>
      <c r="Q13" s="271" t="s">
        <v>10</v>
      </c>
      <c r="R13" s="272"/>
      <c r="S13" s="259" t="s">
        <v>11</v>
      </c>
      <c r="T13" s="259"/>
      <c r="U13" s="269" t="s">
        <v>10</v>
      </c>
      <c r="V13" s="270"/>
    </row>
    <row r="14" spans="1:22" ht="16.5">
      <c r="A14" s="16">
        <v>30</v>
      </c>
      <c r="B14" s="34">
        <v>60000</v>
      </c>
      <c r="C14" s="46">
        <f>VLOOKUP(B14,'113級距'!A$10:C$37,3,TRUE)</f>
        <v>45800</v>
      </c>
      <c r="D14" s="46">
        <f>VLOOKUP(B14,'113級距'!$J$23:$L$47,3,TRUE)</f>
        <v>60800</v>
      </c>
      <c r="E14" s="46">
        <f>VLOOKUP(B14,'113級距'!D$3:F$64,3,TRUE)</f>
        <v>60800</v>
      </c>
      <c r="F14" s="47">
        <f>VLOOKUP(B14,'113級距'!G:I,3,TRUE)</f>
        <v>60800</v>
      </c>
      <c r="G14" s="222">
        <f>ROUND(C14*'113級距'!$P$6*0.7*A14/30,0)+ROUND(C14*'113級距'!$P$7*0.7*A14/30,0)</f>
        <v>3848</v>
      </c>
      <c r="H14" s="46">
        <f>ROUND(F14*'113級距'!$P$9*0.6*'113級距'!$P$10,0)</f>
        <v>2942</v>
      </c>
      <c r="I14" s="46">
        <f>ROUND(E14*'113級距'!$P$2*A14/30,0)</f>
        <v>3648</v>
      </c>
      <c r="J14" s="47">
        <f>ROUND(D14*'113級距'!$P$4*A14/30,0)</f>
        <v>67</v>
      </c>
      <c r="K14" s="222">
        <f>ROUND(C14*'113級距'!$P$6*0.2*A14/30,0)+ROUND(C14*'113級距'!$P$7*0.2*A14/30,0)</f>
        <v>1100</v>
      </c>
      <c r="L14" s="223">
        <f>ROUND(F14*'113級距'!$P$9*0.3,0)</f>
        <v>943</v>
      </c>
      <c r="M14" s="12">
        <f>ROUND(C14*'113級距'!$P$6*0.7*A14/30,0)</f>
        <v>3527</v>
      </c>
      <c r="N14" s="3">
        <f>ROUND(C14*'113級距'!$P$6*0.2*A14/30,0)</f>
        <v>1008</v>
      </c>
      <c r="O14" s="46">
        <f>ROUND(C14*'113級距'!$P$6*0.2*A14/30*0.25,0)+ROUND(C14*'113級距'!$P$7*0.2*A14/30*0.25,0)</f>
        <v>275</v>
      </c>
      <c r="P14" s="46">
        <f>ROUNDUP(ROUNDDOWN(L14/4,1),0)</f>
        <v>236</v>
      </c>
      <c r="Q14" s="28">
        <f>ROUND(K14-O14,0)</f>
        <v>825</v>
      </c>
      <c r="R14" s="8">
        <f>ROUND(L14-P14,0)</f>
        <v>707</v>
      </c>
      <c r="S14" s="46">
        <f>ROUND(C14*'113級距'!$P$6*0.2*A14/30*0.5,0)+ROUND(C14*'113級距'!$P$7*0.2*A14/30*0.5,0)</f>
        <v>550</v>
      </c>
      <c r="T14" s="46">
        <f>ROUNDUP(ROUNDDOWN(L14/2,1),0)</f>
        <v>472</v>
      </c>
      <c r="U14" s="28">
        <f>ROUND(K14-S14,0)</f>
        <v>550</v>
      </c>
      <c r="V14" s="26">
        <f>ROUND(L14-T14,0)</f>
        <v>471</v>
      </c>
    </row>
    <row r="15" spans="1:22" ht="16.5">
      <c r="A15" s="16">
        <v>30</v>
      </c>
      <c r="B15" s="34">
        <v>65000</v>
      </c>
      <c r="C15" s="46">
        <f>VLOOKUP(B15,'113級距'!A$10:C$37,3,TRUE)</f>
        <v>45800</v>
      </c>
      <c r="D15" s="46">
        <f>VLOOKUP(B15,'113級距'!$J$23:$L$47,3,TRUE)</f>
        <v>66800</v>
      </c>
      <c r="E15" s="46">
        <f>VLOOKUP(B15,'113級距'!D$3:F$64,3,TRUE)</f>
        <v>66800</v>
      </c>
      <c r="F15" s="47">
        <f>VLOOKUP(B15,'113級距'!G:I,3,TRUE)</f>
        <v>66800</v>
      </c>
      <c r="G15" s="2">
        <f>ROUND(C15*'113級距'!$P$6*0.7*A15/30,0)+ROUND(C15*'113級距'!$P$7*0.7*A15/30,0)</f>
        <v>3848</v>
      </c>
      <c r="H15" s="139">
        <f>ROUND(F15*'113級距'!$P$9*0.6*'113級距'!$P$10,0)</f>
        <v>3233</v>
      </c>
      <c r="I15" s="28">
        <f>ROUND(E15*'113級距'!$P$2*A15/30,0)</f>
        <v>4008</v>
      </c>
      <c r="J15" s="8">
        <f>ROUND(D15*'113級距'!$P$4*A15/30,0)</f>
        <v>73</v>
      </c>
      <c r="K15" s="2">
        <f>ROUND(C15*'113級距'!$P$6*0.2*A15/30,0)+ROUND(C15*'113級距'!$P$7*0.2*A15/30,0)</f>
        <v>1100</v>
      </c>
      <c r="L15" s="26">
        <f>ROUND(F15*'113級距'!$P$9*0.3,0)</f>
        <v>1036</v>
      </c>
      <c r="M15" s="12">
        <f>ROUND(C15*'113級距'!$P$6*0.7*A15/30,0)</f>
        <v>3527</v>
      </c>
      <c r="N15" s="3">
        <f>ROUND(C15*'113級距'!$P$6*0.2*A15/30,0)</f>
        <v>1008</v>
      </c>
      <c r="O15" s="46">
        <f>ROUND(C15*'113級距'!$P$6*0.2*A15/30*0.25,0)+ROUND(C15*'113級距'!$P$7*0.2*A15/30*0.25,0)</f>
        <v>275</v>
      </c>
      <c r="P15" s="46">
        <f aca="true" t="shared" si="0" ref="P15:P56">ROUNDUP(ROUNDDOWN(L15/4,1),0)</f>
        <v>259</v>
      </c>
      <c r="Q15" s="28">
        <f aca="true" t="shared" si="1" ref="Q15:R56">ROUND(K15-O15,0)</f>
        <v>825</v>
      </c>
      <c r="R15" s="8">
        <f t="shared" si="1"/>
        <v>777</v>
      </c>
      <c r="S15" s="46">
        <f>ROUND(C15*'113級距'!$P$6*0.2*A15/30*0.5,0)+ROUND(C15*'113級距'!$P$7*0.2*A15/30*0.5,0)</f>
        <v>550</v>
      </c>
      <c r="T15" s="46">
        <f aca="true" t="shared" si="2" ref="T15:T56">ROUNDUP(ROUNDDOWN(L15/2,1),0)</f>
        <v>518</v>
      </c>
      <c r="U15" s="28">
        <f aca="true" t="shared" si="3" ref="U15:V56">ROUND(K15-S15,0)</f>
        <v>550</v>
      </c>
      <c r="V15" s="26">
        <f t="shared" si="3"/>
        <v>518</v>
      </c>
    </row>
    <row r="16" spans="1:22" ht="16.5">
      <c r="A16" s="16"/>
      <c r="B16" s="34"/>
      <c r="C16" s="46"/>
      <c r="D16" s="46"/>
      <c r="E16" s="46"/>
      <c r="F16" s="47"/>
      <c r="G16" s="141">
        <f aca="true" t="shared" si="4" ref="G16:L16">G15-G14</f>
        <v>0</v>
      </c>
      <c r="H16" s="141">
        <f t="shared" si="4"/>
        <v>291</v>
      </c>
      <c r="I16" s="141">
        <f t="shared" si="4"/>
        <v>360</v>
      </c>
      <c r="J16" s="141">
        <f t="shared" si="4"/>
        <v>6</v>
      </c>
      <c r="K16" s="141">
        <f t="shared" si="4"/>
        <v>0</v>
      </c>
      <c r="L16" s="141">
        <f t="shared" si="4"/>
        <v>93</v>
      </c>
      <c r="M16" s="12"/>
      <c r="N16" s="3"/>
      <c r="O16" s="46"/>
      <c r="P16" s="46"/>
      <c r="Q16" s="28"/>
      <c r="R16" s="8"/>
      <c r="S16" s="46"/>
      <c r="T16" s="46"/>
      <c r="U16" s="28"/>
      <c r="V16" s="26"/>
    </row>
    <row r="17" spans="1:22" ht="16.5">
      <c r="A17" s="16">
        <v>30</v>
      </c>
      <c r="B17" s="34">
        <v>70000</v>
      </c>
      <c r="C17" s="46">
        <f>VLOOKUP(B17,'113級距'!A$10:C$37,3,TRUE)</f>
        <v>45800</v>
      </c>
      <c r="D17" s="46">
        <f>VLOOKUP(B17,'113級距'!$J$23:$L$47,3,TRUE)</f>
        <v>72800</v>
      </c>
      <c r="E17" s="46">
        <f>VLOOKUP(B17,'113級距'!D$3:F$64,3,TRUE)</f>
        <v>72800</v>
      </c>
      <c r="F17" s="47">
        <f>VLOOKUP(B17,'113級距'!G:I,3,TRUE)</f>
        <v>72800</v>
      </c>
      <c r="G17" s="2">
        <f>ROUND(C17*'113級距'!$P$6*0.7*A17/30,0)+ROUND(C17*'113級距'!$P$7*0.7*A17/30,0)</f>
        <v>3848</v>
      </c>
      <c r="H17" s="139">
        <f>ROUND(F17*'113級距'!$P$9*0.6*'113級距'!$P$10,0)</f>
        <v>3523</v>
      </c>
      <c r="I17" s="28">
        <f>ROUND(E17*'113級距'!$P$2*A17/30,0)</f>
        <v>4368</v>
      </c>
      <c r="J17" s="8">
        <f>ROUND(D17*'113級距'!$P$4*A17/30,0)</f>
        <v>80</v>
      </c>
      <c r="K17" s="2">
        <f>ROUND(C17*'113級距'!$P$6*0.2*A17/30,0)+ROUND(C17*'113級距'!$P$7*0.2*A17/30,0)</f>
        <v>1100</v>
      </c>
      <c r="L17" s="26">
        <f>ROUND(F17*'113級距'!$P$9*0.3,0)</f>
        <v>1129</v>
      </c>
      <c r="M17" s="12">
        <f>ROUND(C17*'113級距'!$P$6*0.7*A17/30,0)</f>
        <v>3527</v>
      </c>
      <c r="N17" s="3">
        <f>ROUND(C17*'113級距'!$P$6*0.2*A17/30,0)</f>
        <v>1008</v>
      </c>
      <c r="O17" s="46">
        <f>ROUND(C17*'113級距'!$P$6*0.2*A17/30*0.25,0)+ROUND(C17*'113級距'!$P$7*0.2*A17/30*0.25,0)</f>
        <v>275</v>
      </c>
      <c r="P17" s="46">
        <f t="shared" si="0"/>
        <v>283</v>
      </c>
      <c r="Q17" s="28">
        <f t="shared" si="1"/>
        <v>825</v>
      </c>
      <c r="R17" s="8">
        <f t="shared" si="1"/>
        <v>846</v>
      </c>
      <c r="S17" s="46">
        <f>ROUND(C17*'113級距'!$P$6*0.2*A17/30*0.5,0)+ROUND(C17*'113級距'!$P$7*0.2*A17/30*0.5,0)</f>
        <v>550</v>
      </c>
      <c r="T17" s="46">
        <f t="shared" si="2"/>
        <v>565</v>
      </c>
      <c r="U17" s="28">
        <f t="shared" si="3"/>
        <v>550</v>
      </c>
      <c r="V17" s="26">
        <f t="shared" si="3"/>
        <v>564</v>
      </c>
    </row>
    <row r="18" spans="1:22" ht="16.5">
      <c r="A18" s="16"/>
      <c r="B18" s="34"/>
      <c r="C18" s="46"/>
      <c r="D18" s="46"/>
      <c r="E18" s="46"/>
      <c r="F18" s="47"/>
      <c r="G18" s="142">
        <f aca="true" t="shared" si="5" ref="G18:L18">G17-G15</f>
        <v>0</v>
      </c>
      <c r="H18" s="142">
        <f t="shared" si="5"/>
        <v>290</v>
      </c>
      <c r="I18" s="142">
        <f t="shared" si="5"/>
        <v>360</v>
      </c>
      <c r="J18" s="142">
        <f t="shared" si="5"/>
        <v>7</v>
      </c>
      <c r="K18" s="142">
        <f t="shared" si="5"/>
        <v>0</v>
      </c>
      <c r="L18" s="142">
        <f t="shared" si="5"/>
        <v>93</v>
      </c>
      <c r="M18" s="12"/>
      <c r="N18" s="3"/>
      <c r="O18" s="46"/>
      <c r="P18" s="46"/>
      <c r="Q18" s="28"/>
      <c r="R18" s="8"/>
      <c r="S18" s="46"/>
      <c r="T18" s="46"/>
      <c r="U18" s="28"/>
      <c r="V18" s="26"/>
    </row>
    <row r="19" spans="1:22" ht="16.5">
      <c r="A19" s="16">
        <v>30</v>
      </c>
      <c r="B19" s="34"/>
      <c r="C19" s="46">
        <f>VLOOKUP(B19,'113級距'!A$10:C$37,3,TRUE)</f>
        <v>11100</v>
      </c>
      <c r="D19" s="46">
        <f>VLOOKUP(B19,'113級距'!$J$23:$L$47,3,TRUE)</f>
        <v>27470</v>
      </c>
      <c r="E19" s="46">
        <f>VLOOKUP(B19,'113級距'!D$3:F$64,3,TRUE)</f>
        <v>1500</v>
      </c>
      <c r="F19" s="47">
        <f>VLOOKUP(B19,'113級距'!G:I,3,TRUE)</f>
        <v>27470</v>
      </c>
      <c r="G19" s="2">
        <f>ROUND(C19*'113級距'!$P$6*0.7*A19/30,0)+ROUND(C19*'113級距'!$P$7*0.7*A19/30,0)</f>
        <v>933</v>
      </c>
      <c r="H19" s="139">
        <f>ROUND(F19*'113級距'!$P$9*0.6*'113級距'!$P$10,0)</f>
        <v>1329</v>
      </c>
      <c r="I19" s="28">
        <f>ROUND(E19*'113級距'!$P$2*A19/30,0)</f>
        <v>90</v>
      </c>
      <c r="J19" s="8">
        <f>ROUND(D19*'113級距'!$P$4*A19/30,0)</f>
        <v>30</v>
      </c>
      <c r="K19" s="2">
        <f>ROUND(C19*'113級距'!$P$6*0.2*A19/30,0)+ROUND(C19*'113級距'!$P$7*0.2*A19/30,0)</f>
        <v>266</v>
      </c>
      <c r="L19" s="26">
        <f>ROUND(F19*'113級距'!$P$9*0.3,0)</f>
        <v>426</v>
      </c>
      <c r="M19" s="12">
        <f>ROUND(C19*'113級距'!$P$6*0.7*A19/30,0)</f>
        <v>855</v>
      </c>
      <c r="N19" s="3">
        <f>ROUND(C19*'113級距'!$P$6*0.2*A19/30,0)</f>
        <v>244</v>
      </c>
      <c r="O19" s="46">
        <f>ROUND(C19*'113級距'!$P$6*0.2*A19/30*0.25,0)+ROUND(C19*'113級距'!$P$7*0.2*A19/30*0.25,0)</f>
        <v>67</v>
      </c>
      <c r="P19" s="46">
        <f t="shared" si="0"/>
        <v>107</v>
      </c>
      <c r="Q19" s="28">
        <f t="shared" si="1"/>
        <v>199</v>
      </c>
      <c r="R19" s="8">
        <f t="shared" si="1"/>
        <v>319</v>
      </c>
      <c r="S19" s="46">
        <f>ROUND(C19*'113級距'!$P$6*0.2*A19/30*0.5,0)+ROUND(C19*'113級距'!$P$7*0.2*A19/30*0.5,0)</f>
        <v>133</v>
      </c>
      <c r="T19" s="46">
        <f t="shared" si="2"/>
        <v>213</v>
      </c>
      <c r="U19" s="28">
        <f t="shared" si="3"/>
        <v>133</v>
      </c>
      <c r="V19" s="26">
        <f t="shared" si="3"/>
        <v>213</v>
      </c>
    </row>
    <row r="20" spans="1:22" ht="16.5">
      <c r="A20" s="16"/>
      <c r="B20" s="34"/>
      <c r="C20" s="46"/>
      <c r="D20" s="46"/>
      <c r="E20" s="46"/>
      <c r="F20" s="47"/>
      <c r="G20" s="143">
        <f aca="true" t="shared" si="6" ref="G20:L20">G19-G17</f>
        <v>-2915</v>
      </c>
      <c r="H20" s="143">
        <f t="shared" si="6"/>
        <v>-2194</v>
      </c>
      <c r="I20" s="143">
        <f t="shared" si="6"/>
        <v>-4278</v>
      </c>
      <c r="J20" s="143">
        <f t="shared" si="6"/>
        <v>-50</v>
      </c>
      <c r="K20" s="143">
        <f t="shared" si="6"/>
        <v>-834</v>
      </c>
      <c r="L20" s="143">
        <f t="shared" si="6"/>
        <v>-703</v>
      </c>
      <c r="M20" s="12"/>
      <c r="N20" s="3"/>
      <c r="O20" s="46"/>
      <c r="P20" s="46"/>
      <c r="Q20" s="28"/>
      <c r="R20" s="8"/>
      <c r="S20" s="46"/>
      <c r="T20" s="46"/>
      <c r="U20" s="28"/>
      <c r="V20" s="26"/>
    </row>
    <row r="21" spans="1:22" ht="16.5">
      <c r="A21" s="16">
        <v>30</v>
      </c>
      <c r="B21" s="34"/>
      <c r="C21" s="46">
        <f>VLOOKUP(B21,'113級距'!A$10:C$37,3,TRUE)</f>
        <v>11100</v>
      </c>
      <c r="D21" s="46">
        <f>VLOOKUP(B21,'113級距'!$J$23:$L$47,3,TRUE)</f>
        <v>27470</v>
      </c>
      <c r="E21" s="46">
        <f>VLOOKUP(B21,'113級距'!D$3:F$64,3,TRUE)</f>
        <v>1500</v>
      </c>
      <c r="F21" s="47">
        <f>VLOOKUP(B21,'113級距'!G:I,3,TRUE)</f>
        <v>27470</v>
      </c>
      <c r="G21" s="2">
        <f>ROUND(C21*'113級距'!$P$6*0.7*A21/30,0)+ROUND(C21*'113級距'!$P$7*0.7*A21/30,0)</f>
        <v>933</v>
      </c>
      <c r="H21" s="139">
        <f>ROUND(F21*'113級距'!$P$9*0.6*'113級距'!$P$10,0)</f>
        <v>1329</v>
      </c>
      <c r="I21" s="28">
        <f>ROUND(E21*'113級距'!$P$2*A21/30,0)</f>
        <v>90</v>
      </c>
      <c r="J21" s="8">
        <f>ROUND(D21*'113級距'!$P$4*A21/30,0)</f>
        <v>30</v>
      </c>
      <c r="K21" s="2">
        <f>ROUND(C21*'113級距'!$P$6*0.2*A21/30,0)+ROUND(C21*'113級距'!$P$7*0.2*A21/30,0)</f>
        <v>266</v>
      </c>
      <c r="L21" s="26">
        <f>ROUND(F21*'113級距'!$P$9*0.3,0)</f>
        <v>426</v>
      </c>
      <c r="M21" s="12">
        <f>ROUND(C21*'113級距'!$P$6*0.7*A21/30,0)</f>
        <v>855</v>
      </c>
      <c r="N21" s="3">
        <f>ROUND(C21*'113級距'!$P$6*0.2*A21/30,0)</f>
        <v>244</v>
      </c>
      <c r="O21" s="46">
        <f>ROUND(C21*'113級距'!$P$6*0.2*A21/30*0.25,0)+ROUND(C21*'113級距'!$P$7*0.2*A21/30*0.25,0)</f>
        <v>67</v>
      </c>
      <c r="P21" s="46">
        <f t="shared" si="0"/>
        <v>107</v>
      </c>
      <c r="Q21" s="28">
        <f t="shared" si="1"/>
        <v>199</v>
      </c>
      <c r="R21" s="8">
        <f t="shared" si="1"/>
        <v>319</v>
      </c>
      <c r="S21" s="46">
        <f>ROUND(C21*'113級距'!$P$6*0.2*A21/30*0.5,0)+ROUND(C21*'113級距'!$P$7*0.2*A21/30*0.5,0)</f>
        <v>133</v>
      </c>
      <c r="T21" s="46">
        <f t="shared" si="2"/>
        <v>213</v>
      </c>
      <c r="U21" s="28">
        <f t="shared" si="3"/>
        <v>133</v>
      </c>
      <c r="V21" s="26">
        <f t="shared" si="3"/>
        <v>213</v>
      </c>
    </row>
    <row r="22" spans="1:22" ht="16.5">
      <c r="A22" s="16"/>
      <c r="B22" s="34"/>
      <c r="C22" s="46"/>
      <c r="D22" s="46"/>
      <c r="E22" s="46"/>
      <c r="F22" s="47"/>
      <c r="G22" s="144">
        <f aca="true" t="shared" si="7" ref="G22:L22">G21-G19</f>
        <v>0</v>
      </c>
      <c r="H22" s="144">
        <f t="shared" si="7"/>
        <v>0</v>
      </c>
      <c r="I22" s="144">
        <f t="shared" si="7"/>
        <v>0</v>
      </c>
      <c r="J22" s="144">
        <f t="shared" si="7"/>
        <v>0</v>
      </c>
      <c r="K22" s="144">
        <f t="shared" si="7"/>
        <v>0</v>
      </c>
      <c r="L22" s="144">
        <f t="shared" si="7"/>
        <v>0</v>
      </c>
      <c r="M22" s="12"/>
      <c r="N22" s="3"/>
      <c r="O22" s="46"/>
      <c r="P22" s="46"/>
      <c r="Q22" s="28"/>
      <c r="R22" s="8"/>
      <c r="S22" s="46"/>
      <c r="T22" s="46"/>
      <c r="U22" s="28"/>
      <c r="V22" s="26"/>
    </row>
    <row r="23" spans="1:22" ht="16.5">
      <c r="A23" s="16">
        <v>30</v>
      </c>
      <c r="B23" s="34"/>
      <c r="C23" s="46">
        <f>VLOOKUP(B23,'113級距'!A$10:C$37,3,TRUE)</f>
        <v>11100</v>
      </c>
      <c r="D23" s="46">
        <f>VLOOKUP(B23,'113級距'!$J$23:$L$47,3,TRUE)</f>
        <v>27470</v>
      </c>
      <c r="E23" s="46">
        <f>VLOOKUP(B23,'113級距'!D$3:F$64,3,TRUE)</f>
        <v>1500</v>
      </c>
      <c r="F23" s="47">
        <f>VLOOKUP(B23,'113級距'!G:I,3,TRUE)</f>
        <v>27470</v>
      </c>
      <c r="G23" s="2">
        <f>ROUND(C23*'113級距'!$P$6*0.7*A23/30,0)+ROUND(C23*'113級距'!$P$7*0.7*A23/30,0)</f>
        <v>933</v>
      </c>
      <c r="H23" s="139">
        <f>ROUND(F23*'113級距'!$P$9*0.6*'113級距'!$P$10,0)</f>
        <v>1329</v>
      </c>
      <c r="I23" s="28">
        <f>ROUND(E23*'113級距'!$P$2*A23/30,0)</f>
        <v>90</v>
      </c>
      <c r="J23" s="8">
        <f>ROUND(D23*'113級距'!$P$4*A23/30,0)</f>
        <v>30</v>
      </c>
      <c r="K23" s="2">
        <f>ROUND(C23*'113級距'!$P$6*0.2*A23/30,0)+ROUND(C23*'113級距'!$P$7*0.2*A23/30,0)</f>
        <v>266</v>
      </c>
      <c r="L23" s="26">
        <f>ROUND(F23*'113級距'!$P$9*0.3,0)</f>
        <v>426</v>
      </c>
      <c r="M23" s="12">
        <f>ROUND(C23*'113級距'!$P$6*0.7*A23/30,0)</f>
        <v>855</v>
      </c>
      <c r="N23" s="3">
        <f>ROUND(C23*'113級距'!$P$6*0.2*A23/30,0)</f>
        <v>244</v>
      </c>
      <c r="O23" s="46">
        <f>ROUND(C23*'113級距'!$P$6*0.2*A23/30*0.25,0)+ROUND(C23*'113級距'!$P$7*0.2*A23/30*0.25,0)</f>
        <v>67</v>
      </c>
      <c r="P23" s="46">
        <f t="shared" si="0"/>
        <v>107</v>
      </c>
      <c r="Q23" s="28">
        <f t="shared" si="1"/>
        <v>199</v>
      </c>
      <c r="R23" s="8">
        <f t="shared" si="1"/>
        <v>319</v>
      </c>
      <c r="S23" s="46">
        <f>ROUND(C23*'113級距'!$P$6*0.2*A23/30*0.5,0)+ROUND(C23*'113級距'!$P$7*0.2*A23/30*0.5,0)</f>
        <v>133</v>
      </c>
      <c r="T23" s="46">
        <f t="shared" si="2"/>
        <v>213</v>
      </c>
      <c r="U23" s="28">
        <f t="shared" si="3"/>
        <v>133</v>
      </c>
      <c r="V23" s="26">
        <f t="shared" si="3"/>
        <v>213</v>
      </c>
    </row>
    <row r="24" spans="1:22" ht="16.5">
      <c r="A24" s="16"/>
      <c r="B24" s="34"/>
      <c r="C24" s="46"/>
      <c r="D24" s="46"/>
      <c r="E24" s="46"/>
      <c r="F24" s="47"/>
      <c r="G24" s="145">
        <f aca="true" t="shared" si="8" ref="G24:L24">G23-G21</f>
        <v>0</v>
      </c>
      <c r="H24" s="145">
        <f t="shared" si="8"/>
        <v>0</v>
      </c>
      <c r="I24" s="145">
        <f t="shared" si="8"/>
        <v>0</v>
      </c>
      <c r="J24" s="145">
        <f t="shared" si="8"/>
        <v>0</v>
      </c>
      <c r="K24" s="145">
        <f t="shared" si="8"/>
        <v>0</v>
      </c>
      <c r="L24" s="145">
        <f t="shared" si="8"/>
        <v>0</v>
      </c>
      <c r="M24" s="12"/>
      <c r="N24" s="3"/>
      <c r="O24" s="46"/>
      <c r="P24" s="46"/>
      <c r="Q24" s="28"/>
      <c r="R24" s="8"/>
      <c r="S24" s="46"/>
      <c r="T24" s="46"/>
      <c r="U24" s="28"/>
      <c r="V24" s="26"/>
    </row>
    <row r="25" spans="1:22" ht="16.5">
      <c r="A25" s="16">
        <v>30</v>
      </c>
      <c r="B25" s="34"/>
      <c r="C25" s="46">
        <f>VLOOKUP(B25,'113級距'!A$10:C$37,3,TRUE)</f>
        <v>11100</v>
      </c>
      <c r="D25" s="46">
        <f>VLOOKUP(B25,'113級距'!$J$23:$L$47,3,TRUE)</f>
        <v>27470</v>
      </c>
      <c r="E25" s="46">
        <f>VLOOKUP(B25,'113級距'!D$3:F$64,3,TRUE)</f>
        <v>1500</v>
      </c>
      <c r="F25" s="47">
        <f>VLOOKUP(B25,'113級距'!G:I,3,TRUE)</f>
        <v>27470</v>
      </c>
      <c r="G25" s="2">
        <f>ROUND(C25*'113級距'!$P$6*0.7*A25/30,0)+ROUND(C25*'113級距'!$P$7*0.7*A25/30,0)</f>
        <v>933</v>
      </c>
      <c r="H25" s="139">
        <f>ROUND(F25*'113級距'!$P$9*0.6*'113級距'!$P$10,0)</f>
        <v>1329</v>
      </c>
      <c r="I25" s="28">
        <f>ROUND(E25*'113級距'!$P$2*A25/30,0)</f>
        <v>90</v>
      </c>
      <c r="J25" s="8">
        <f>ROUND(D25*'113級距'!$P$4*A25/30,0)</f>
        <v>30</v>
      </c>
      <c r="K25" s="2">
        <f>ROUND(C25*'113級距'!$P$6*0.2*A25/30,0)+ROUND(C25*'113級距'!$P$7*0.2*A25/30,0)</f>
        <v>266</v>
      </c>
      <c r="L25" s="26">
        <f>ROUND(F25*'113級距'!$P$9*0.3,0)</f>
        <v>426</v>
      </c>
      <c r="M25" s="12">
        <f>ROUND(C25*'113級距'!$P$6*0.7*A25/30,0)</f>
        <v>855</v>
      </c>
      <c r="N25" s="3">
        <f>ROUND(C25*'113級距'!$P$6*0.2*A25/30,0)</f>
        <v>244</v>
      </c>
      <c r="O25" s="46">
        <f>ROUND(C25*'113級距'!$P$6*0.2*A25/30*0.25,0)+ROUND(C25*'113級距'!$P$7*0.2*A25/30*0.25,0)</f>
        <v>67</v>
      </c>
      <c r="P25" s="46">
        <f t="shared" si="0"/>
        <v>107</v>
      </c>
      <c r="Q25" s="28">
        <f t="shared" si="1"/>
        <v>199</v>
      </c>
      <c r="R25" s="8">
        <f t="shared" si="1"/>
        <v>319</v>
      </c>
      <c r="S25" s="46">
        <f>ROUND(C25*'113級距'!$P$6*0.2*A25/30*0.5,0)+ROUND(C25*'113級距'!$P$7*0.2*A25/30*0.5,0)</f>
        <v>133</v>
      </c>
      <c r="T25" s="46">
        <f t="shared" si="2"/>
        <v>213</v>
      </c>
      <c r="U25" s="28">
        <f t="shared" si="3"/>
        <v>133</v>
      </c>
      <c r="V25" s="26">
        <f t="shared" si="3"/>
        <v>213</v>
      </c>
    </row>
    <row r="26" spans="1:22" ht="16.5">
      <c r="A26" s="16"/>
      <c r="B26" s="34"/>
      <c r="C26" s="46"/>
      <c r="D26" s="46"/>
      <c r="E26" s="46"/>
      <c r="F26" s="47"/>
      <c r="G26" s="146">
        <f aca="true" t="shared" si="9" ref="G26:L26">G25-G23</f>
        <v>0</v>
      </c>
      <c r="H26" s="146">
        <f t="shared" si="9"/>
        <v>0</v>
      </c>
      <c r="I26" s="146">
        <f t="shared" si="9"/>
        <v>0</v>
      </c>
      <c r="J26" s="146">
        <f t="shared" si="9"/>
        <v>0</v>
      </c>
      <c r="K26" s="146">
        <f t="shared" si="9"/>
        <v>0</v>
      </c>
      <c r="L26" s="146">
        <f t="shared" si="9"/>
        <v>0</v>
      </c>
      <c r="M26" s="12"/>
      <c r="N26" s="3"/>
      <c r="O26" s="46"/>
      <c r="P26" s="46"/>
      <c r="Q26" s="28"/>
      <c r="R26" s="8"/>
      <c r="S26" s="46"/>
      <c r="T26" s="46"/>
      <c r="U26" s="28"/>
      <c r="V26" s="26"/>
    </row>
    <row r="27" spans="1:22" ht="16.5">
      <c r="A27" s="16">
        <v>30</v>
      </c>
      <c r="B27" s="34"/>
      <c r="C27" s="46">
        <f>VLOOKUP(B27,'113級距'!A$10:C$37,3,TRUE)</f>
        <v>11100</v>
      </c>
      <c r="D27" s="46">
        <f>VLOOKUP(B27,'113級距'!$J$23:$L$47,3,TRUE)</f>
        <v>27470</v>
      </c>
      <c r="E27" s="46">
        <f>VLOOKUP(B27,'113級距'!D$3:F$64,3,TRUE)</f>
        <v>1500</v>
      </c>
      <c r="F27" s="47">
        <f>VLOOKUP(B27,'113級距'!G:I,3,TRUE)</f>
        <v>27470</v>
      </c>
      <c r="G27" s="2">
        <f>ROUND(C27*'113級距'!$P$6*0.7*A27/30,0)+ROUND(C27*'113級距'!$P$7*0.7*A27/30,0)</f>
        <v>933</v>
      </c>
      <c r="H27" s="139">
        <f>ROUND(F27*'113級距'!$P$9*0.6*'113級距'!$P$10,0)</f>
        <v>1329</v>
      </c>
      <c r="I27" s="28">
        <f>ROUND(E27*'113級距'!$P$2*A27/30,0)</f>
        <v>90</v>
      </c>
      <c r="J27" s="8">
        <f>ROUND(D27*'113級距'!$P$4*A27/30,0)</f>
        <v>30</v>
      </c>
      <c r="K27" s="2">
        <f>ROUND(C27*'113級距'!$P$6*0.2*A27/30,0)+ROUND(C27*'113級距'!$P$7*0.2*A27/30,0)</f>
        <v>266</v>
      </c>
      <c r="L27" s="26">
        <f>ROUND(F27*'113級距'!$P$9*0.3,0)</f>
        <v>426</v>
      </c>
      <c r="M27" s="12">
        <f>ROUND(C27*'113級距'!$P$6*0.7*A27/30,0)</f>
        <v>855</v>
      </c>
      <c r="N27" s="3">
        <f>ROUND(C27*'113級距'!$P$6*0.2*A27/30,0)</f>
        <v>244</v>
      </c>
      <c r="O27" s="46">
        <f>ROUND(C27*'113級距'!$P$6*0.2*A27/30*0.25,0)+ROUND(C27*'113級距'!$P$7*0.2*A27/30*0.25,0)</f>
        <v>67</v>
      </c>
      <c r="P27" s="46">
        <f t="shared" si="0"/>
        <v>107</v>
      </c>
      <c r="Q27" s="28">
        <f t="shared" si="1"/>
        <v>199</v>
      </c>
      <c r="R27" s="8">
        <f t="shared" si="1"/>
        <v>319</v>
      </c>
      <c r="S27" s="46">
        <f>ROUND(C27*'113級距'!$P$6*0.2*A27/30*0.5,0)+ROUND(C27*'113級距'!$P$7*0.2*A27/30*0.5,0)</f>
        <v>133</v>
      </c>
      <c r="T27" s="46">
        <f t="shared" si="2"/>
        <v>213</v>
      </c>
      <c r="U27" s="28">
        <f t="shared" si="3"/>
        <v>133</v>
      </c>
      <c r="V27" s="26">
        <f t="shared" si="3"/>
        <v>213</v>
      </c>
    </row>
    <row r="28" spans="1:22" ht="16.5">
      <c r="A28" s="16"/>
      <c r="B28" s="34"/>
      <c r="C28" s="46"/>
      <c r="D28" s="46"/>
      <c r="E28" s="46"/>
      <c r="F28" s="47"/>
      <c r="G28" s="147">
        <f aca="true" t="shared" si="10" ref="G28:L28">G27-G25</f>
        <v>0</v>
      </c>
      <c r="H28" s="147">
        <f t="shared" si="10"/>
        <v>0</v>
      </c>
      <c r="I28" s="147">
        <f t="shared" si="10"/>
        <v>0</v>
      </c>
      <c r="J28" s="147">
        <f t="shared" si="10"/>
        <v>0</v>
      </c>
      <c r="K28" s="147">
        <f t="shared" si="10"/>
        <v>0</v>
      </c>
      <c r="L28" s="147">
        <f t="shared" si="10"/>
        <v>0</v>
      </c>
      <c r="M28" s="12"/>
      <c r="N28" s="3"/>
      <c r="O28" s="46"/>
      <c r="P28" s="46"/>
      <c r="Q28" s="28"/>
      <c r="R28" s="8"/>
      <c r="S28" s="46"/>
      <c r="T28" s="46"/>
      <c r="U28" s="28"/>
      <c r="V28" s="26"/>
    </row>
    <row r="29" spans="1:22" ht="16.5">
      <c r="A29" s="16">
        <v>30</v>
      </c>
      <c r="B29" s="34"/>
      <c r="C29" s="46">
        <f>VLOOKUP(B29,'113級距'!A$10:C$37,3,TRUE)</f>
        <v>11100</v>
      </c>
      <c r="D29" s="46">
        <f>VLOOKUP(B29,'113級距'!$J$23:$L$47,3,TRUE)</f>
        <v>27470</v>
      </c>
      <c r="E29" s="46">
        <f>VLOOKUP(B29,'113級距'!D$3:F$64,3,TRUE)</f>
        <v>1500</v>
      </c>
      <c r="F29" s="47">
        <f>VLOOKUP(B29,'113級距'!G:I,3,TRUE)</f>
        <v>27470</v>
      </c>
      <c r="G29" s="2">
        <f>ROUND(C29*'113級距'!$P$6*0.7*A29/30,0)+ROUND(C29*'113級距'!$P$7*0.7*A29/30,0)</f>
        <v>933</v>
      </c>
      <c r="H29" s="139">
        <f>ROUND(F29*'113級距'!$P$9*0.6*'113級距'!$P$10,0)</f>
        <v>1329</v>
      </c>
      <c r="I29" s="28">
        <f>ROUND(E29*'113級距'!$P$2*A29/30,0)</f>
        <v>90</v>
      </c>
      <c r="J29" s="8">
        <f>ROUND(D29*'113級距'!$P$4*A29/30,0)</f>
        <v>30</v>
      </c>
      <c r="K29" s="2">
        <f>ROUND(C29*'113級距'!$P$6*0.2*A29/30,0)+ROUND(C29*'113級距'!$P$7*0.2*A29/30,0)</f>
        <v>266</v>
      </c>
      <c r="L29" s="26">
        <f>ROUND(F29*'113級距'!$P$9*0.3,0)</f>
        <v>426</v>
      </c>
      <c r="M29" s="12">
        <f>ROUND(C29*'113級距'!$P$6*0.7*A29/30,0)</f>
        <v>855</v>
      </c>
      <c r="N29" s="3">
        <f>ROUND(C29*'113級距'!$P$6*0.2*A29/30,0)</f>
        <v>244</v>
      </c>
      <c r="O29" s="46">
        <f>ROUND(C29*'113級距'!$P$6*0.2*A29/30*0.25,0)+ROUND(C29*'113級距'!$P$7*0.2*A29/30*0.25,0)</f>
        <v>67</v>
      </c>
      <c r="P29" s="46">
        <f t="shared" si="0"/>
        <v>107</v>
      </c>
      <c r="Q29" s="28">
        <f t="shared" si="1"/>
        <v>199</v>
      </c>
      <c r="R29" s="8">
        <f t="shared" si="1"/>
        <v>319</v>
      </c>
      <c r="S29" s="46">
        <f>ROUND(C29*'113級距'!$P$6*0.2*A29/30*0.5,0)+ROUND(C29*'113級距'!$P$7*0.2*A29/30*0.5,0)</f>
        <v>133</v>
      </c>
      <c r="T29" s="46">
        <f t="shared" si="2"/>
        <v>213</v>
      </c>
      <c r="U29" s="28">
        <f t="shared" si="3"/>
        <v>133</v>
      </c>
      <c r="V29" s="26">
        <f t="shared" si="3"/>
        <v>213</v>
      </c>
    </row>
    <row r="30" spans="1:22" ht="16.5">
      <c r="A30" s="16"/>
      <c r="B30" s="34"/>
      <c r="C30" s="46"/>
      <c r="D30" s="46"/>
      <c r="E30" s="46"/>
      <c r="F30" s="47"/>
      <c r="G30" s="148">
        <f aca="true" t="shared" si="11" ref="G30:L30">G29-G27</f>
        <v>0</v>
      </c>
      <c r="H30" s="148">
        <f t="shared" si="11"/>
        <v>0</v>
      </c>
      <c r="I30" s="148">
        <f t="shared" si="11"/>
        <v>0</v>
      </c>
      <c r="J30" s="148">
        <f t="shared" si="11"/>
        <v>0</v>
      </c>
      <c r="K30" s="148">
        <f t="shared" si="11"/>
        <v>0</v>
      </c>
      <c r="L30" s="148">
        <f t="shared" si="11"/>
        <v>0</v>
      </c>
      <c r="M30" s="12"/>
      <c r="N30" s="3"/>
      <c r="O30" s="46"/>
      <c r="P30" s="46"/>
      <c r="Q30" s="28"/>
      <c r="R30" s="8"/>
      <c r="S30" s="46"/>
      <c r="T30" s="46"/>
      <c r="U30" s="28"/>
      <c r="V30" s="26"/>
    </row>
    <row r="31" spans="1:22" ht="16.5">
      <c r="A31" s="16">
        <v>30</v>
      </c>
      <c r="B31" s="34"/>
      <c r="C31" s="46">
        <f>VLOOKUP(B31,'113級距'!A$10:C$37,3,TRUE)</f>
        <v>11100</v>
      </c>
      <c r="D31" s="46">
        <f>VLOOKUP(B31,'113級距'!$J$23:$L$47,3,TRUE)</f>
        <v>27470</v>
      </c>
      <c r="E31" s="46">
        <f>VLOOKUP(B31,'113級距'!D$3:F$64,3,TRUE)</f>
        <v>1500</v>
      </c>
      <c r="F31" s="47">
        <f>VLOOKUP(B31,'113級距'!G:I,3,TRUE)</f>
        <v>27470</v>
      </c>
      <c r="G31" s="2">
        <f>ROUND(C31*'113級距'!$P$6*0.7*A31/30,0)+ROUND(C31*'113級距'!$P$7*0.7*A31/30,0)</f>
        <v>933</v>
      </c>
      <c r="H31" s="139">
        <f>ROUND(F31*'113級距'!$P$9*0.6*'113級距'!$P$10,0)</f>
        <v>1329</v>
      </c>
      <c r="I31" s="28">
        <f>ROUND(E31*'113級距'!$P$2*A31/30,0)</f>
        <v>90</v>
      </c>
      <c r="J31" s="8">
        <f>ROUND(D31*'113級距'!$P$4*A31/30,0)</f>
        <v>30</v>
      </c>
      <c r="K31" s="2">
        <f>ROUND(C31*'113級距'!$P$6*0.2*A31/30,0)+ROUND(C31*'113級距'!$P$7*0.2*A31/30,0)</f>
        <v>266</v>
      </c>
      <c r="L31" s="26">
        <f>ROUND(F31*'113級距'!$P$9*0.3,0)</f>
        <v>426</v>
      </c>
      <c r="M31" s="12">
        <f>ROUND(C31*'113級距'!$P$6*0.7*A31/30,0)</f>
        <v>855</v>
      </c>
      <c r="N31" s="3">
        <f>ROUND(C31*'113級距'!$P$6*0.2*A31/30,0)</f>
        <v>244</v>
      </c>
      <c r="O31" s="46">
        <f>ROUND(C31*'113級距'!$P$6*0.2*A31/30*0.25,0)+ROUND(C31*'113級距'!$P$7*0.2*A31/30*0.25,0)</f>
        <v>67</v>
      </c>
      <c r="P31" s="46">
        <f t="shared" si="0"/>
        <v>107</v>
      </c>
      <c r="Q31" s="28">
        <f t="shared" si="1"/>
        <v>199</v>
      </c>
      <c r="R31" s="8">
        <f t="shared" si="1"/>
        <v>319</v>
      </c>
      <c r="S31" s="46">
        <f>ROUND(C31*'113級距'!$P$6*0.2*A31/30*0.5,0)+ROUND(C31*'113級距'!$P$7*0.2*A31/30*0.5,0)</f>
        <v>133</v>
      </c>
      <c r="T31" s="46">
        <f t="shared" si="2"/>
        <v>213</v>
      </c>
      <c r="U31" s="28">
        <f t="shared" si="3"/>
        <v>133</v>
      </c>
      <c r="V31" s="26">
        <f t="shared" si="3"/>
        <v>213</v>
      </c>
    </row>
    <row r="32" spans="1:22" ht="16.5">
      <c r="A32" s="16"/>
      <c r="B32" s="34"/>
      <c r="C32" s="46"/>
      <c r="D32" s="46"/>
      <c r="E32" s="46"/>
      <c r="F32" s="47"/>
      <c r="G32" s="150">
        <f aca="true" t="shared" si="12" ref="G32:L32">G31-G29</f>
        <v>0</v>
      </c>
      <c r="H32" s="150">
        <f t="shared" si="12"/>
        <v>0</v>
      </c>
      <c r="I32" s="150">
        <f t="shared" si="12"/>
        <v>0</v>
      </c>
      <c r="J32" s="150">
        <f t="shared" si="12"/>
        <v>0</v>
      </c>
      <c r="K32" s="150">
        <f t="shared" si="12"/>
        <v>0</v>
      </c>
      <c r="L32" s="150">
        <f t="shared" si="12"/>
        <v>0</v>
      </c>
      <c r="M32" s="12"/>
      <c r="N32" s="3"/>
      <c r="O32" s="46"/>
      <c r="P32" s="46"/>
      <c r="Q32" s="28"/>
      <c r="R32" s="8"/>
      <c r="S32" s="46"/>
      <c r="T32" s="46"/>
      <c r="U32" s="28"/>
      <c r="V32" s="26"/>
    </row>
    <row r="33" spans="1:22" ht="16.5">
      <c r="A33" s="16">
        <v>30</v>
      </c>
      <c r="B33" s="34"/>
      <c r="C33" s="46">
        <f>VLOOKUP(B33,'113級距'!A$10:C$37,3,TRUE)</f>
        <v>11100</v>
      </c>
      <c r="D33" s="46">
        <f>VLOOKUP(B33,'113級距'!$J$23:$L$47,3,TRUE)</f>
        <v>27470</v>
      </c>
      <c r="E33" s="46">
        <f>VLOOKUP(B33,'113級距'!D$3:F$64,3,TRUE)</f>
        <v>1500</v>
      </c>
      <c r="F33" s="47">
        <f>VLOOKUP(B33,'113級距'!G:I,3,TRUE)</f>
        <v>27470</v>
      </c>
      <c r="G33" s="2">
        <f>ROUND(C33*'113級距'!$P$6*0.7*A33/30,0)+ROUND(C33*'113級距'!$P$7*0.7*A33/30,0)</f>
        <v>933</v>
      </c>
      <c r="H33" s="139">
        <f>ROUND(F33*'113級距'!$P$9*0.6*'113級距'!$P$10,0)</f>
        <v>1329</v>
      </c>
      <c r="I33" s="28">
        <f>ROUND(E33*'113級距'!$P$2*A33/30,0)</f>
        <v>90</v>
      </c>
      <c r="J33" s="8">
        <f>ROUND(D33*'113級距'!$P$4*A33/30,0)</f>
        <v>30</v>
      </c>
      <c r="K33" s="2">
        <f>ROUND(C33*'113級距'!$P$6*0.2*A33/30,0)+ROUND(C33*'113級距'!$P$7*0.2*A33/30,0)</f>
        <v>266</v>
      </c>
      <c r="L33" s="26">
        <f>ROUND(F33*'113級距'!$P$9*0.3,0)</f>
        <v>426</v>
      </c>
      <c r="M33" s="12">
        <f>ROUND(C33*'113級距'!$P$6*0.7*A33/30,0)</f>
        <v>855</v>
      </c>
      <c r="N33" s="3">
        <f>ROUND(C33*'113級距'!$P$6*0.2*A33/30,0)</f>
        <v>244</v>
      </c>
      <c r="O33" s="46">
        <f>ROUND(C33*'113級距'!$P$6*0.2*A33/30*0.25,0)+ROUND(C33*'113級距'!$P$7*0.2*A33/30*0.25,0)</f>
        <v>67</v>
      </c>
      <c r="P33" s="46">
        <f t="shared" si="0"/>
        <v>107</v>
      </c>
      <c r="Q33" s="28">
        <f t="shared" si="1"/>
        <v>199</v>
      </c>
      <c r="R33" s="8">
        <f t="shared" si="1"/>
        <v>319</v>
      </c>
      <c r="S33" s="46">
        <f>ROUND(C33*'113級距'!$P$6*0.2*A33/30*0.5,0)+ROUND(C33*'113級距'!$P$7*0.2*A33/30*0.5,0)</f>
        <v>133</v>
      </c>
      <c r="T33" s="46">
        <f t="shared" si="2"/>
        <v>213</v>
      </c>
      <c r="U33" s="28">
        <f t="shared" si="3"/>
        <v>133</v>
      </c>
      <c r="V33" s="26">
        <f t="shared" si="3"/>
        <v>213</v>
      </c>
    </row>
    <row r="34" spans="1:22" ht="16.5">
      <c r="A34" s="16"/>
      <c r="B34" s="34"/>
      <c r="C34" s="46"/>
      <c r="D34" s="46"/>
      <c r="E34" s="46"/>
      <c r="F34" s="47"/>
      <c r="G34" s="151">
        <f aca="true" t="shared" si="13" ref="G34:L34">G33-G31</f>
        <v>0</v>
      </c>
      <c r="H34" s="151">
        <f t="shared" si="13"/>
        <v>0</v>
      </c>
      <c r="I34" s="151">
        <f t="shared" si="13"/>
        <v>0</v>
      </c>
      <c r="J34" s="151">
        <f t="shared" si="13"/>
        <v>0</v>
      </c>
      <c r="K34" s="151">
        <f t="shared" si="13"/>
        <v>0</v>
      </c>
      <c r="L34" s="151">
        <f t="shared" si="13"/>
        <v>0</v>
      </c>
      <c r="M34" s="12"/>
      <c r="N34" s="3"/>
      <c r="O34" s="46"/>
      <c r="P34" s="46"/>
      <c r="Q34" s="28"/>
      <c r="R34" s="8"/>
      <c r="S34" s="46"/>
      <c r="T34" s="46"/>
      <c r="U34" s="28"/>
      <c r="V34" s="26"/>
    </row>
    <row r="35" spans="1:22" ht="16.5">
      <c r="A35" s="16">
        <v>30</v>
      </c>
      <c r="B35" s="34"/>
      <c r="C35" s="46">
        <f>VLOOKUP(B35,'113級距'!A$10:C$37,3,TRUE)</f>
        <v>11100</v>
      </c>
      <c r="D35" s="46">
        <f>VLOOKUP(B35,'113級距'!$J$23:$L$47,3,TRUE)</f>
        <v>27470</v>
      </c>
      <c r="E35" s="46">
        <f>VLOOKUP(B35,'113級距'!D$3:F$64,3,TRUE)</f>
        <v>1500</v>
      </c>
      <c r="F35" s="47">
        <f>VLOOKUP(B35,'113級距'!G:I,3,TRUE)</f>
        <v>27470</v>
      </c>
      <c r="G35" s="2">
        <f>ROUND(C35*'113級距'!$P$6*0.7*A35/30,0)+ROUND(C35*'113級距'!$P$7*0.7*A35/30,0)</f>
        <v>933</v>
      </c>
      <c r="H35" s="139">
        <f>ROUND(F35*'113級距'!$P$9*0.6*'113級距'!$P$10,0)</f>
        <v>1329</v>
      </c>
      <c r="I35" s="28">
        <f>ROUND(E35*'113級距'!$P$2*A35/30,0)</f>
        <v>90</v>
      </c>
      <c r="J35" s="8">
        <f>ROUND(D35*'113級距'!$P$4*A35/30,0)</f>
        <v>30</v>
      </c>
      <c r="K35" s="2">
        <f>ROUND(C35*'113級距'!$P$6*0.2*A35/30,0)+ROUND(C35*'113級距'!$P$7*0.2*A35/30,0)</f>
        <v>266</v>
      </c>
      <c r="L35" s="26">
        <f>ROUND(F35*'113級距'!$P$9*0.3,0)</f>
        <v>426</v>
      </c>
      <c r="M35" s="12">
        <f>ROUND(C35*'113級距'!$P$6*0.7*A35/30,0)</f>
        <v>855</v>
      </c>
      <c r="N35" s="3">
        <f>ROUND(C35*'113級距'!$P$6*0.2*A35/30,0)</f>
        <v>244</v>
      </c>
      <c r="O35" s="46">
        <f>ROUND(C35*'113級距'!$P$6*0.2*A35/30*0.25,0)+ROUND(C35*'113級距'!$P$7*0.2*A35/30*0.25,0)</f>
        <v>67</v>
      </c>
      <c r="P35" s="46">
        <f t="shared" si="0"/>
        <v>107</v>
      </c>
      <c r="Q35" s="28">
        <f t="shared" si="1"/>
        <v>199</v>
      </c>
      <c r="R35" s="8">
        <f t="shared" si="1"/>
        <v>319</v>
      </c>
      <c r="S35" s="46">
        <f>ROUND(C35*'113級距'!$P$6*0.2*A35/30*0.5,0)+ROUND(C35*'113級距'!$P$7*0.2*A35/30*0.5,0)</f>
        <v>133</v>
      </c>
      <c r="T35" s="46">
        <f t="shared" si="2"/>
        <v>213</v>
      </c>
      <c r="U35" s="28">
        <f t="shared" si="3"/>
        <v>133</v>
      </c>
      <c r="V35" s="26">
        <f t="shared" si="3"/>
        <v>213</v>
      </c>
    </row>
    <row r="36" spans="1:22" ht="16.5">
      <c r="A36" s="16">
        <v>30</v>
      </c>
      <c r="B36" s="34"/>
      <c r="C36" s="46">
        <f>VLOOKUP(B36,'113級距'!A$10:C$37,3,TRUE)</f>
        <v>11100</v>
      </c>
      <c r="D36" s="46">
        <f>VLOOKUP(B36,'113級距'!$J$23:$L$47,3,TRUE)</f>
        <v>27470</v>
      </c>
      <c r="E36" s="46">
        <f>VLOOKUP(B36,'113級距'!D$3:F$64,3,TRUE)</f>
        <v>1500</v>
      </c>
      <c r="F36" s="47">
        <f>VLOOKUP(B36,'113級距'!G:I,3,TRUE)</f>
        <v>27470</v>
      </c>
      <c r="G36" s="2">
        <f>ROUND(C36*'113級距'!$P$6*0.7*A36/30,0)+ROUND(C36*'113級距'!$P$7*0.7*A36/30,0)</f>
        <v>933</v>
      </c>
      <c r="H36" s="139">
        <f>ROUND(F36*'113級距'!$P$9*0.6*'113級距'!$P$10,0)</f>
        <v>1329</v>
      </c>
      <c r="I36" s="28">
        <f>ROUND(E36*'113級距'!$P$2*A36/30,0)</f>
        <v>90</v>
      </c>
      <c r="J36" s="8">
        <f>ROUND(D36*'113級距'!$P$4*A36/30,0)</f>
        <v>30</v>
      </c>
      <c r="K36" s="2">
        <f>ROUND(C36*'113級距'!$P$6*0.2*A36/30,0)+ROUND(C36*'113級距'!$P$7*0.2*A36/30,0)</f>
        <v>266</v>
      </c>
      <c r="L36" s="26">
        <f>ROUND(F36*'113級距'!$P$9*0.3,0)</f>
        <v>426</v>
      </c>
      <c r="M36" s="12">
        <f>ROUND(C36*'113級距'!$P$6*0.7*A36/30,0)</f>
        <v>855</v>
      </c>
      <c r="N36" s="3">
        <f>ROUND(C36*'113級距'!$P$6*0.2*A36/30,0)</f>
        <v>244</v>
      </c>
      <c r="O36" s="46">
        <f>ROUND(C36*'113級距'!$P$6*0.2*A36/30*0.25,0)+ROUND(C36*'113級距'!$P$7*0.2*A36/30*0.25,0)</f>
        <v>67</v>
      </c>
      <c r="P36" s="46">
        <f t="shared" si="0"/>
        <v>107</v>
      </c>
      <c r="Q36" s="28">
        <f t="shared" si="1"/>
        <v>199</v>
      </c>
      <c r="R36" s="8">
        <f t="shared" si="1"/>
        <v>319</v>
      </c>
      <c r="S36" s="46">
        <f>ROUND(C36*'113級距'!$P$6*0.2*A36/30*0.5,0)+ROUND(C36*'113級距'!$P$7*0.2*A36/30*0.5,0)</f>
        <v>133</v>
      </c>
      <c r="T36" s="46">
        <f t="shared" si="2"/>
        <v>213</v>
      </c>
      <c r="U36" s="28">
        <f t="shared" si="3"/>
        <v>133</v>
      </c>
      <c r="V36" s="26">
        <f t="shared" si="3"/>
        <v>213</v>
      </c>
    </row>
    <row r="37" spans="1:22" ht="16.5">
      <c r="A37" s="16">
        <v>30</v>
      </c>
      <c r="B37" s="34"/>
      <c r="C37" s="46">
        <f>VLOOKUP(B37,'113級距'!A$10:C$37,3,TRUE)</f>
        <v>11100</v>
      </c>
      <c r="D37" s="46">
        <f>VLOOKUP(B37,'113級距'!$J$23:$L$47,3,TRUE)</f>
        <v>27470</v>
      </c>
      <c r="E37" s="46">
        <f>VLOOKUP(B37,'113級距'!D$3:F$64,3,TRUE)</f>
        <v>1500</v>
      </c>
      <c r="F37" s="47">
        <f>VLOOKUP(B37,'113級距'!G:I,3,TRUE)</f>
        <v>27470</v>
      </c>
      <c r="G37" s="2">
        <f>ROUND(C37*'113級距'!$P$6*0.7*A37/30,0)+ROUND(C37*'113級距'!$P$7*0.7*A37/30,0)</f>
        <v>933</v>
      </c>
      <c r="H37" s="139">
        <f>ROUND(F37*'113級距'!$P$9*0.6*'113級距'!$P$10,0)</f>
        <v>1329</v>
      </c>
      <c r="I37" s="28">
        <f>ROUND(E37*'113級距'!$P$2*A37/30,0)</f>
        <v>90</v>
      </c>
      <c r="J37" s="8">
        <f>ROUND(D37*'113級距'!$P$4*A37/30,0)</f>
        <v>30</v>
      </c>
      <c r="K37" s="2">
        <f>ROUND(C37*'113級距'!$P$6*0.2*A37/30,0)+ROUND(C37*'113級距'!$P$7*0.2*A37/30,0)</f>
        <v>266</v>
      </c>
      <c r="L37" s="26">
        <f>ROUND(F37*'113級距'!$P$9*0.3,0)</f>
        <v>426</v>
      </c>
      <c r="M37" s="12">
        <f>ROUND(C37*'113級距'!$P$6*0.7*A37/30,0)</f>
        <v>855</v>
      </c>
      <c r="N37" s="3">
        <f>ROUND(C37*'113級距'!$P$6*0.2*A37/30,0)</f>
        <v>244</v>
      </c>
      <c r="O37" s="46">
        <f>ROUND(C37*'113級距'!$P$6*0.2*A37/30*0.25,0)+ROUND(C37*'113級距'!$P$7*0.2*A37/30*0.25,0)</f>
        <v>67</v>
      </c>
      <c r="P37" s="46">
        <f t="shared" si="0"/>
        <v>107</v>
      </c>
      <c r="Q37" s="28">
        <f t="shared" si="1"/>
        <v>199</v>
      </c>
      <c r="R37" s="8">
        <f t="shared" si="1"/>
        <v>319</v>
      </c>
      <c r="S37" s="46">
        <f>ROUND(C37*'113級距'!$P$6*0.2*A37/30*0.5,0)+ROUND(C37*'113級距'!$P$7*0.2*A37/30*0.5,0)</f>
        <v>133</v>
      </c>
      <c r="T37" s="46">
        <f t="shared" si="2"/>
        <v>213</v>
      </c>
      <c r="U37" s="28">
        <f t="shared" si="3"/>
        <v>133</v>
      </c>
      <c r="V37" s="26">
        <f t="shared" si="3"/>
        <v>213</v>
      </c>
    </row>
    <row r="38" spans="1:22" ht="16.5">
      <c r="A38" s="16">
        <v>30</v>
      </c>
      <c r="B38" s="34"/>
      <c r="C38" s="46">
        <f>VLOOKUP(B38,'113級距'!A$10:C$37,3,TRUE)</f>
        <v>11100</v>
      </c>
      <c r="D38" s="46">
        <f>VLOOKUP(B38,'113級距'!$J$23:$L$47,3,TRUE)</f>
        <v>27470</v>
      </c>
      <c r="E38" s="46">
        <f>VLOOKUP(B38,'113級距'!D$3:F$64,3,TRUE)</f>
        <v>1500</v>
      </c>
      <c r="F38" s="47">
        <f>VLOOKUP(B38,'113級距'!G:I,3,TRUE)</f>
        <v>27470</v>
      </c>
      <c r="G38" s="2">
        <f>ROUND(C38*'113級距'!$P$6*0.7*A38/30,0)+ROUND(C38*'113級距'!$P$7*0.7*A38/30,0)</f>
        <v>933</v>
      </c>
      <c r="H38" s="139">
        <f>ROUND(F38*'113級距'!$P$9*0.6*'113級距'!$P$10,0)</f>
        <v>1329</v>
      </c>
      <c r="I38" s="28">
        <f>ROUND(E38*'113級距'!$P$2*A38/30,0)</f>
        <v>90</v>
      </c>
      <c r="J38" s="8">
        <f>ROUND(D38*'113級距'!$P$4*A38/30,0)</f>
        <v>30</v>
      </c>
      <c r="K38" s="2">
        <f>ROUND(C38*'113級距'!$P$6*0.2*A38/30,0)+ROUND(C38*'113級距'!$P$7*0.2*A38/30,0)</f>
        <v>266</v>
      </c>
      <c r="L38" s="26">
        <f>ROUND(F38*'113級距'!$P$9*0.3,0)</f>
        <v>426</v>
      </c>
      <c r="M38" s="12">
        <f>ROUND(C38*'113級距'!$P$6*0.7*A38/30,0)</f>
        <v>855</v>
      </c>
      <c r="N38" s="3">
        <f>ROUND(C38*'113級距'!$P$6*0.2*A38/30,0)</f>
        <v>244</v>
      </c>
      <c r="O38" s="46">
        <f>ROUND(C38*'113級距'!$P$6*0.2*A38/30*0.25,0)+ROUND(C38*'113級距'!$P$7*0.2*A38/30*0.25,0)</f>
        <v>67</v>
      </c>
      <c r="P38" s="46">
        <f t="shared" si="0"/>
        <v>107</v>
      </c>
      <c r="Q38" s="28">
        <f t="shared" si="1"/>
        <v>199</v>
      </c>
      <c r="R38" s="8">
        <f t="shared" si="1"/>
        <v>319</v>
      </c>
      <c r="S38" s="46">
        <f>ROUND(C38*'113級距'!$P$6*0.2*A38/30*0.5,0)+ROUND(C38*'113級距'!$P$7*0.2*A38/30*0.5,0)</f>
        <v>133</v>
      </c>
      <c r="T38" s="46">
        <f t="shared" si="2"/>
        <v>213</v>
      </c>
      <c r="U38" s="28">
        <f t="shared" si="3"/>
        <v>133</v>
      </c>
      <c r="V38" s="26">
        <f t="shared" si="3"/>
        <v>213</v>
      </c>
    </row>
    <row r="39" spans="1:22" ht="16.5">
      <c r="A39" s="16">
        <v>30</v>
      </c>
      <c r="B39" s="34"/>
      <c r="C39" s="46">
        <f>VLOOKUP(B39,'113級距'!A$10:C$37,3,TRUE)</f>
        <v>11100</v>
      </c>
      <c r="D39" s="46">
        <f>VLOOKUP(B39,'113級距'!$J$23:$L$47,3,TRUE)</f>
        <v>27470</v>
      </c>
      <c r="E39" s="46">
        <f>VLOOKUP(B39,'113級距'!D$3:F$64,3,TRUE)</f>
        <v>1500</v>
      </c>
      <c r="F39" s="47">
        <f>VLOOKUP(B39,'113級距'!G:I,3,TRUE)</f>
        <v>27470</v>
      </c>
      <c r="G39" s="2">
        <f>ROUND(C39*'113級距'!$P$6*0.7*A39/30,0)+ROUND(C39*'113級距'!$P$7*0.7*A39/30,0)</f>
        <v>933</v>
      </c>
      <c r="H39" s="139">
        <f>ROUND(F39*'113級距'!$P$9*0.6*'113級距'!$P$10,0)</f>
        <v>1329</v>
      </c>
      <c r="I39" s="28">
        <f>ROUND(E39*'113級距'!$P$2*A39/30,0)</f>
        <v>90</v>
      </c>
      <c r="J39" s="8">
        <f>ROUND(D39*'113級距'!$P$4*A39/30,0)</f>
        <v>30</v>
      </c>
      <c r="K39" s="2">
        <f>ROUND(C39*'113級距'!$P$6*0.2*A39/30,0)+ROUND(C39*'113級距'!$P$7*0.2*A39/30,0)</f>
        <v>266</v>
      </c>
      <c r="L39" s="26">
        <f>ROUND(F39*'113級距'!$P$9*0.3,0)</f>
        <v>426</v>
      </c>
      <c r="M39" s="12">
        <f>ROUND(C39*'113級距'!$P$6*0.7*A39/30,0)</f>
        <v>855</v>
      </c>
      <c r="N39" s="3">
        <f>ROUND(C39*'113級距'!$P$6*0.2*A39/30,0)</f>
        <v>244</v>
      </c>
      <c r="O39" s="46">
        <f>ROUND(C39*'113級距'!$P$6*0.2*A39/30*0.25,0)+ROUND(C39*'113級距'!$P$7*0.2*A39/30*0.25,0)</f>
        <v>67</v>
      </c>
      <c r="P39" s="46">
        <f t="shared" si="0"/>
        <v>107</v>
      </c>
      <c r="Q39" s="28">
        <f t="shared" si="1"/>
        <v>199</v>
      </c>
      <c r="R39" s="8">
        <f t="shared" si="1"/>
        <v>319</v>
      </c>
      <c r="S39" s="46">
        <f>ROUND(C39*'113級距'!$P$6*0.2*A39/30*0.5,0)+ROUND(C39*'113級距'!$P$7*0.2*A39/30*0.5,0)</f>
        <v>133</v>
      </c>
      <c r="T39" s="46">
        <f t="shared" si="2"/>
        <v>213</v>
      </c>
      <c r="U39" s="28">
        <f t="shared" si="3"/>
        <v>133</v>
      </c>
      <c r="V39" s="26">
        <f t="shared" si="3"/>
        <v>213</v>
      </c>
    </row>
    <row r="40" spans="1:22" ht="16.5">
      <c r="A40" s="16">
        <v>30</v>
      </c>
      <c r="B40" s="50"/>
      <c r="C40" s="46">
        <f>VLOOKUP(B40,'113級距'!A$10:C$37,3,TRUE)</f>
        <v>11100</v>
      </c>
      <c r="D40" s="46">
        <f>VLOOKUP(B40,'113級距'!$J$23:$L$47,3,TRUE)</f>
        <v>27470</v>
      </c>
      <c r="E40" s="46">
        <f>VLOOKUP(B40,'113級距'!D$3:F$64,3,TRUE)</f>
        <v>1500</v>
      </c>
      <c r="F40" s="47">
        <f>VLOOKUP(B40,'113級距'!G:I,3,TRUE)</f>
        <v>27470</v>
      </c>
      <c r="G40" s="2">
        <f>ROUND(C40*'113級距'!$P$6*0.7*A40/30,0)+ROUND(C40*'113級距'!$P$7*0.7*A40/30,0)</f>
        <v>933</v>
      </c>
      <c r="H40" s="139">
        <f>ROUND(F40*'113級距'!$P$9*0.6*'113級距'!$P$10,0)</f>
        <v>1329</v>
      </c>
      <c r="I40" s="28">
        <f>ROUND(E40*'113級距'!$P$2*A40/30,0)</f>
        <v>90</v>
      </c>
      <c r="J40" s="8">
        <f>ROUND(D40*'113級距'!$P$4*A40/30,0)</f>
        <v>30</v>
      </c>
      <c r="K40" s="2">
        <f>ROUND(C40*'113級距'!$P$6*0.2*A40/30,0)+ROUND(C40*'113級距'!$P$7*0.2*A40/30,0)</f>
        <v>266</v>
      </c>
      <c r="L40" s="26">
        <f>ROUND(F40*'113級距'!$P$9*0.3,0)</f>
        <v>426</v>
      </c>
      <c r="M40" s="12">
        <f>ROUND(C40*'113級距'!$P$6*0.7*A40/30,0)</f>
        <v>855</v>
      </c>
      <c r="N40" s="3">
        <f>ROUND(C40*'113級距'!$P$6*0.2*A40/30,0)</f>
        <v>244</v>
      </c>
      <c r="O40" s="46">
        <f>ROUND(C40*'113級距'!$P$6*0.2*A40/30*0.25,0)+ROUND(C40*'113級距'!$P$7*0.2*A40/30*0.25,0)</f>
        <v>67</v>
      </c>
      <c r="P40" s="46">
        <f t="shared" si="0"/>
        <v>107</v>
      </c>
      <c r="Q40" s="28">
        <f t="shared" si="1"/>
        <v>199</v>
      </c>
      <c r="R40" s="8">
        <f t="shared" si="1"/>
        <v>319</v>
      </c>
      <c r="S40" s="46">
        <f>ROUND(C40*'113級距'!$P$6*0.2*A40/30*0.5,0)+ROUND(C40*'113級距'!$P$7*0.2*A40/30*0.5,0)</f>
        <v>133</v>
      </c>
      <c r="T40" s="46">
        <f t="shared" si="2"/>
        <v>213</v>
      </c>
      <c r="U40" s="28">
        <f t="shared" si="3"/>
        <v>133</v>
      </c>
      <c r="V40" s="26">
        <f t="shared" si="3"/>
        <v>213</v>
      </c>
    </row>
    <row r="41" spans="1:22" ht="16.5">
      <c r="A41" s="16">
        <v>30</v>
      </c>
      <c r="B41" s="50"/>
      <c r="C41" s="46">
        <f>VLOOKUP(B41,'113級距'!A$10:C$37,3,TRUE)</f>
        <v>11100</v>
      </c>
      <c r="D41" s="46">
        <f>VLOOKUP(B41,'113級距'!$J$23:$L$47,3,TRUE)</f>
        <v>27470</v>
      </c>
      <c r="E41" s="46">
        <f>VLOOKUP(B41,'113級距'!D$3:F$64,3,TRUE)</f>
        <v>1500</v>
      </c>
      <c r="F41" s="47">
        <f>VLOOKUP(B41,'113級距'!G:I,3,TRUE)</f>
        <v>27470</v>
      </c>
      <c r="G41" s="2">
        <f>ROUND(C41*'113級距'!$P$6*0.7*A41/30,0)+ROUND(C41*'113級距'!$P$7*0.7*A41/30,0)</f>
        <v>933</v>
      </c>
      <c r="H41" s="139">
        <f>ROUND(F41*'113級距'!$P$9*0.6*'113級距'!$P$10,0)</f>
        <v>1329</v>
      </c>
      <c r="I41" s="28">
        <f>ROUND(E41*'113級距'!$P$2*A41/30,0)</f>
        <v>90</v>
      </c>
      <c r="J41" s="8">
        <f>ROUND(D41*'113級距'!$P$4*A41/30,0)</f>
        <v>30</v>
      </c>
      <c r="K41" s="2">
        <f>ROUND(C41*'113級距'!$P$6*0.2*A41/30,0)+ROUND(C41*'113級距'!$P$7*0.2*A41/30,0)</f>
        <v>266</v>
      </c>
      <c r="L41" s="26">
        <f>ROUND(F41*'113級距'!$P$9*0.3,0)</f>
        <v>426</v>
      </c>
      <c r="M41" s="12">
        <f>ROUND(C41*'113級距'!$P$6*0.7*A41/30,0)</f>
        <v>855</v>
      </c>
      <c r="N41" s="3">
        <f>ROUND(C41*'113級距'!$P$6*0.2*A41/30,0)</f>
        <v>244</v>
      </c>
      <c r="O41" s="46">
        <f>ROUND(C41*'113級距'!$P$6*0.2*A41/30*0.25,0)+ROUND(C41*'113級距'!$P$7*0.2*A41/30*0.25,0)</f>
        <v>67</v>
      </c>
      <c r="P41" s="46">
        <f t="shared" si="0"/>
        <v>107</v>
      </c>
      <c r="Q41" s="28">
        <f t="shared" si="1"/>
        <v>199</v>
      </c>
      <c r="R41" s="8">
        <f t="shared" si="1"/>
        <v>319</v>
      </c>
      <c r="S41" s="46">
        <f>ROUND(C41*'113級距'!$P$6*0.2*A41/30*0.5,0)+ROUND(C41*'113級距'!$P$7*0.2*A41/30*0.5,0)</f>
        <v>133</v>
      </c>
      <c r="T41" s="46">
        <f t="shared" si="2"/>
        <v>213</v>
      </c>
      <c r="U41" s="28">
        <f t="shared" si="3"/>
        <v>133</v>
      </c>
      <c r="V41" s="26">
        <f t="shared" si="3"/>
        <v>213</v>
      </c>
    </row>
    <row r="42" spans="1:22" ht="16.5">
      <c r="A42" s="16">
        <v>30</v>
      </c>
      <c r="B42" s="50"/>
      <c r="C42" s="46">
        <f>VLOOKUP(B42,'113級距'!A$10:C$37,3,TRUE)</f>
        <v>11100</v>
      </c>
      <c r="D42" s="46">
        <f>VLOOKUP(B42,'113級距'!$J$23:$L$47,3,TRUE)</f>
        <v>27470</v>
      </c>
      <c r="E42" s="46">
        <f>VLOOKUP(B42,'113級距'!D$3:F$64,3,TRUE)</f>
        <v>1500</v>
      </c>
      <c r="F42" s="47">
        <f>VLOOKUP(B42,'113級距'!G:I,3,TRUE)</f>
        <v>27470</v>
      </c>
      <c r="G42" s="2">
        <f>ROUND(C42*'113級距'!$P$6*0.7*A42/30,0)+ROUND(C42*'113級距'!$P$7*0.7*A42/30,0)</f>
        <v>933</v>
      </c>
      <c r="H42" s="139">
        <f>ROUND(F42*'113級距'!$P$9*0.6*'113級距'!$P$10,0)</f>
        <v>1329</v>
      </c>
      <c r="I42" s="28">
        <f>ROUND(E42*'113級距'!$P$2*A42/30,0)</f>
        <v>90</v>
      </c>
      <c r="J42" s="8">
        <f>ROUND(D42*'113級距'!$P$4*A42/30,0)</f>
        <v>30</v>
      </c>
      <c r="K42" s="2">
        <f>ROUND(C42*'113級距'!$P$6*0.2*A42/30,0)+ROUND(C42*'113級距'!$P$7*0.2*A42/30,0)</f>
        <v>266</v>
      </c>
      <c r="L42" s="26">
        <f>ROUND(F42*'113級距'!$P$9*0.3,0)</f>
        <v>426</v>
      </c>
      <c r="M42" s="12">
        <f>ROUND(C42*'113級距'!$P$6*0.7*A42/30,0)</f>
        <v>855</v>
      </c>
      <c r="N42" s="3">
        <f>ROUND(C42*'113級距'!$P$6*0.2*A42/30,0)</f>
        <v>244</v>
      </c>
      <c r="O42" s="46">
        <f>ROUND(C42*'113級距'!$P$6*0.2*A42/30*0.25,0)+ROUND(C42*'113級距'!$P$7*0.2*A42/30*0.25,0)</f>
        <v>67</v>
      </c>
      <c r="P42" s="46">
        <f t="shared" si="0"/>
        <v>107</v>
      </c>
      <c r="Q42" s="28">
        <f t="shared" si="1"/>
        <v>199</v>
      </c>
      <c r="R42" s="8">
        <f t="shared" si="1"/>
        <v>319</v>
      </c>
      <c r="S42" s="46">
        <f>ROUND(C42*'113級距'!$P$6*0.2*A42/30*0.5,0)+ROUND(C42*'113級距'!$P$7*0.2*A42/30*0.5,0)</f>
        <v>133</v>
      </c>
      <c r="T42" s="46">
        <f t="shared" si="2"/>
        <v>213</v>
      </c>
      <c r="U42" s="28">
        <f t="shared" si="3"/>
        <v>133</v>
      </c>
      <c r="V42" s="26">
        <f t="shared" si="3"/>
        <v>213</v>
      </c>
    </row>
    <row r="43" spans="1:22" ht="16.5">
      <c r="A43" s="16">
        <v>30</v>
      </c>
      <c r="B43" s="50"/>
      <c r="C43" s="46">
        <f>VLOOKUP(B43,'113級距'!A$10:C$37,3,TRUE)</f>
        <v>11100</v>
      </c>
      <c r="D43" s="46">
        <f>VLOOKUP(B43,'113級距'!$J$23:$L$47,3,TRUE)</f>
        <v>27470</v>
      </c>
      <c r="E43" s="46">
        <f>VLOOKUP(B43,'113級距'!D$3:F$64,3,TRUE)</f>
        <v>1500</v>
      </c>
      <c r="F43" s="47">
        <f>VLOOKUP(B43,'113級距'!G:I,3,TRUE)</f>
        <v>27470</v>
      </c>
      <c r="G43" s="2">
        <f>ROUND(C43*'113級距'!$P$6*0.7*A43/30,0)+ROUND(C43*'113級距'!$P$7*0.7*A43/30,0)</f>
        <v>933</v>
      </c>
      <c r="H43" s="139">
        <f>ROUND(F43*'113級距'!$P$9*0.6*'113級距'!$P$10,0)</f>
        <v>1329</v>
      </c>
      <c r="I43" s="28">
        <f>ROUND(E43*'113級距'!$P$2*A43/30,0)</f>
        <v>90</v>
      </c>
      <c r="J43" s="8">
        <f>ROUND(D43*'113級距'!$P$4*A43/30,0)</f>
        <v>30</v>
      </c>
      <c r="K43" s="2">
        <f>ROUND(C43*'113級距'!$P$6*0.2*A43/30,0)+ROUND(C43*'113級距'!$P$7*0.2*A43/30,0)</f>
        <v>266</v>
      </c>
      <c r="L43" s="26">
        <f>ROUND(F43*'113級距'!$P$9*0.3,0)</f>
        <v>426</v>
      </c>
      <c r="M43" s="12">
        <f>ROUND(C43*'113級距'!$P$6*0.7*A43/30,0)</f>
        <v>855</v>
      </c>
      <c r="N43" s="3">
        <f>ROUND(C43*'113級距'!$P$6*0.2*A43/30,0)</f>
        <v>244</v>
      </c>
      <c r="O43" s="46">
        <f>ROUND(C43*'113級距'!$P$6*0.2*A43/30*0.25,0)+ROUND(C43*'113級距'!$P$7*0.2*A43/30*0.25,0)</f>
        <v>67</v>
      </c>
      <c r="P43" s="46">
        <f t="shared" si="0"/>
        <v>107</v>
      </c>
      <c r="Q43" s="28">
        <f t="shared" si="1"/>
        <v>199</v>
      </c>
      <c r="R43" s="8">
        <f t="shared" si="1"/>
        <v>319</v>
      </c>
      <c r="S43" s="46">
        <f>ROUND(C43*'113級距'!$P$6*0.2*A43/30*0.5,0)+ROUND(C43*'113級距'!$P$7*0.2*A43/30*0.5,0)</f>
        <v>133</v>
      </c>
      <c r="T43" s="46">
        <f t="shared" si="2"/>
        <v>213</v>
      </c>
      <c r="U43" s="28">
        <f t="shared" si="3"/>
        <v>133</v>
      </c>
      <c r="V43" s="26">
        <f t="shared" si="3"/>
        <v>213</v>
      </c>
    </row>
    <row r="44" spans="1:22" ht="16.5">
      <c r="A44" s="16">
        <v>30</v>
      </c>
      <c r="B44" s="50"/>
      <c r="C44" s="46">
        <f>VLOOKUP(B44,'113級距'!A$10:C$37,3,TRUE)</f>
        <v>11100</v>
      </c>
      <c r="D44" s="46">
        <f>VLOOKUP(B44,'113級距'!$J$23:$L$47,3,TRUE)</f>
        <v>27470</v>
      </c>
      <c r="E44" s="46">
        <f>VLOOKUP(B44,'113級距'!D$3:F$64,3,TRUE)</f>
        <v>1500</v>
      </c>
      <c r="F44" s="47">
        <f>VLOOKUP(B44,'113級距'!G:I,3,TRUE)</f>
        <v>27470</v>
      </c>
      <c r="G44" s="2">
        <f>ROUND(C44*'113級距'!$P$6*0.7*A44/30,0)+ROUND(C44*'113級距'!$P$7*0.7*A44/30,0)</f>
        <v>933</v>
      </c>
      <c r="H44" s="139">
        <f>ROUND(F44*'113級距'!$P$9*0.6*'113級距'!$P$10,0)</f>
        <v>1329</v>
      </c>
      <c r="I44" s="28">
        <f>ROUND(E44*'113級距'!$P$2*A44/30,0)</f>
        <v>90</v>
      </c>
      <c r="J44" s="8">
        <f>ROUND(D44*'113級距'!$P$4*A44/30,0)</f>
        <v>30</v>
      </c>
      <c r="K44" s="2">
        <f>ROUND(C44*'113級距'!$P$6*0.2*A44/30,0)+ROUND(C44*'113級距'!$P$7*0.2*A44/30,0)</f>
        <v>266</v>
      </c>
      <c r="L44" s="26">
        <f>ROUND(F44*'113級距'!$P$9*0.3,0)</f>
        <v>426</v>
      </c>
      <c r="M44" s="12">
        <f>ROUND(C44*'113級距'!$P$6*0.7*A44/30,0)</f>
        <v>855</v>
      </c>
      <c r="N44" s="3">
        <f>ROUND(C44*'113級距'!$P$6*0.2*A44/30,0)</f>
        <v>244</v>
      </c>
      <c r="O44" s="46">
        <f>ROUND(C44*'113級距'!$P$6*0.2*A44/30*0.25,0)+ROUND(C44*'113級距'!$P$7*0.2*A44/30*0.25,0)</f>
        <v>67</v>
      </c>
      <c r="P44" s="46">
        <f t="shared" si="0"/>
        <v>107</v>
      </c>
      <c r="Q44" s="28">
        <f t="shared" si="1"/>
        <v>199</v>
      </c>
      <c r="R44" s="8">
        <f t="shared" si="1"/>
        <v>319</v>
      </c>
      <c r="S44" s="46">
        <f>ROUND(C44*'113級距'!$P$6*0.2*A44/30*0.5,0)+ROUND(C44*'113級距'!$P$7*0.2*A44/30*0.5,0)</f>
        <v>133</v>
      </c>
      <c r="T44" s="46">
        <f t="shared" si="2"/>
        <v>213</v>
      </c>
      <c r="U44" s="28">
        <f t="shared" si="3"/>
        <v>133</v>
      </c>
      <c r="V44" s="26">
        <f t="shared" si="3"/>
        <v>213</v>
      </c>
    </row>
    <row r="45" spans="1:22" ht="16.5">
      <c r="A45" s="16">
        <v>30</v>
      </c>
      <c r="B45" s="50"/>
      <c r="C45" s="46">
        <f>VLOOKUP(B45,'113級距'!A$10:C$37,3,TRUE)</f>
        <v>11100</v>
      </c>
      <c r="D45" s="46">
        <f>VLOOKUP(B45,'113級距'!$J$23:$L$47,3,TRUE)</f>
        <v>27470</v>
      </c>
      <c r="E45" s="46">
        <f>VLOOKUP(B45,'113級距'!D$3:F$64,3,TRUE)</f>
        <v>1500</v>
      </c>
      <c r="F45" s="47">
        <f>VLOOKUP(B45,'113級距'!G:I,3,TRUE)</f>
        <v>27470</v>
      </c>
      <c r="G45" s="2">
        <f>ROUND(C45*'113級距'!$P$6*0.7*A45/30,0)+ROUND(C45*'113級距'!$P$7*0.7*A45/30,0)</f>
        <v>933</v>
      </c>
      <c r="H45" s="139">
        <f>ROUND(F45*'113級距'!$P$9*0.6*'113級距'!$P$10,0)</f>
        <v>1329</v>
      </c>
      <c r="I45" s="28">
        <f>ROUND(E45*'113級距'!$P$2*A45/30,0)</f>
        <v>90</v>
      </c>
      <c r="J45" s="8">
        <f>ROUND(D45*'113級距'!$P$4*A45/30,0)</f>
        <v>30</v>
      </c>
      <c r="K45" s="2">
        <f>ROUND(C45*'113級距'!$P$6*0.2*A45/30,0)+ROUND(C45*'113級距'!$P$7*0.2*A45/30,0)</f>
        <v>266</v>
      </c>
      <c r="L45" s="26">
        <f>ROUND(F45*'113級距'!$P$9*0.3,0)</f>
        <v>426</v>
      </c>
      <c r="M45" s="12">
        <f>ROUND(C45*'113級距'!$P$6*0.7*A45/30,0)</f>
        <v>855</v>
      </c>
      <c r="N45" s="3">
        <f>ROUND(C45*'113級距'!$P$6*0.2*A45/30,0)</f>
        <v>244</v>
      </c>
      <c r="O45" s="46">
        <f>ROUND(C45*'113級距'!$P$6*0.2*A45/30*0.25,0)+ROUND(C45*'113級距'!$P$7*0.2*A45/30*0.25,0)</f>
        <v>67</v>
      </c>
      <c r="P45" s="46">
        <f t="shared" si="0"/>
        <v>107</v>
      </c>
      <c r="Q45" s="28">
        <f t="shared" si="1"/>
        <v>199</v>
      </c>
      <c r="R45" s="8">
        <f t="shared" si="1"/>
        <v>319</v>
      </c>
      <c r="S45" s="46">
        <f>ROUND(C45*'113級距'!$P$6*0.2*A45/30*0.5,0)+ROUND(C45*'113級距'!$P$7*0.2*A45/30*0.5,0)</f>
        <v>133</v>
      </c>
      <c r="T45" s="46">
        <f t="shared" si="2"/>
        <v>213</v>
      </c>
      <c r="U45" s="28">
        <f t="shared" si="3"/>
        <v>133</v>
      </c>
      <c r="V45" s="26">
        <f t="shared" si="3"/>
        <v>213</v>
      </c>
    </row>
    <row r="46" spans="1:22" ht="16.5">
      <c r="A46" s="16">
        <v>30</v>
      </c>
      <c r="B46" s="50"/>
      <c r="C46" s="46">
        <f>VLOOKUP(B46,'113級距'!A$10:C$37,3,TRUE)</f>
        <v>11100</v>
      </c>
      <c r="D46" s="46">
        <f>VLOOKUP(B46,'113級距'!$J$23:$L$47,3,TRUE)</f>
        <v>27470</v>
      </c>
      <c r="E46" s="46">
        <f>VLOOKUP(B46,'113級距'!D$3:F$64,3,TRUE)</f>
        <v>1500</v>
      </c>
      <c r="F46" s="47">
        <f>VLOOKUP(B46,'113級距'!G:I,3,TRUE)</f>
        <v>27470</v>
      </c>
      <c r="G46" s="2">
        <f>ROUND(C46*'113級距'!$P$6*0.7*A46/30,0)+ROUND(C46*'113級距'!$P$7*0.7*A46/30,0)</f>
        <v>933</v>
      </c>
      <c r="H46" s="139">
        <f>ROUND(F46*'113級距'!$P$9*0.6*'113級距'!$P$10,0)</f>
        <v>1329</v>
      </c>
      <c r="I46" s="28">
        <f>ROUND(E46*'113級距'!$P$2*A46/30,0)</f>
        <v>90</v>
      </c>
      <c r="J46" s="8">
        <f>ROUND(D46*'113級距'!$P$4*A46/30,0)</f>
        <v>30</v>
      </c>
      <c r="K46" s="2">
        <f>ROUND(C46*'113級距'!$P$6*0.2*A46/30,0)+ROUND(C46*'113級距'!$P$7*0.2*A46/30,0)</f>
        <v>266</v>
      </c>
      <c r="L46" s="26">
        <f>ROUND(F46*'113級距'!$P$9*0.3,0)</f>
        <v>426</v>
      </c>
      <c r="M46" s="12">
        <f>ROUND(C46*'113級距'!$P$6*0.7*A46/30,0)</f>
        <v>855</v>
      </c>
      <c r="N46" s="3">
        <f>ROUND(C46*'113級距'!$P$6*0.2*A46/30,0)</f>
        <v>244</v>
      </c>
      <c r="O46" s="46">
        <f>ROUND(C46*'113級距'!$P$6*0.2*A46/30*0.25,0)+ROUND(C46*'113級距'!$P$7*0.2*A46/30*0.25,0)</f>
        <v>67</v>
      </c>
      <c r="P46" s="46">
        <f t="shared" si="0"/>
        <v>107</v>
      </c>
      <c r="Q46" s="28">
        <f t="shared" si="1"/>
        <v>199</v>
      </c>
      <c r="R46" s="8">
        <f t="shared" si="1"/>
        <v>319</v>
      </c>
      <c r="S46" s="46">
        <f>ROUND(C46*'113級距'!$P$6*0.2*A46/30*0.5,0)+ROUND(C46*'113級距'!$P$7*0.2*A46/30*0.5,0)</f>
        <v>133</v>
      </c>
      <c r="T46" s="46">
        <f t="shared" si="2"/>
        <v>213</v>
      </c>
      <c r="U46" s="28">
        <f t="shared" si="3"/>
        <v>133</v>
      </c>
      <c r="V46" s="26">
        <f t="shared" si="3"/>
        <v>213</v>
      </c>
    </row>
    <row r="47" spans="1:22" ht="16.5">
      <c r="A47" s="16">
        <v>30</v>
      </c>
      <c r="B47" s="50"/>
      <c r="C47" s="46">
        <f>VLOOKUP(B47,'113級距'!A$10:C$37,3,TRUE)</f>
        <v>11100</v>
      </c>
      <c r="D47" s="46">
        <f>VLOOKUP(B47,'113級距'!$J$23:$L$47,3,TRUE)</f>
        <v>27470</v>
      </c>
      <c r="E47" s="46">
        <f>VLOOKUP(B47,'113級距'!D$3:F$64,3,TRUE)</f>
        <v>1500</v>
      </c>
      <c r="F47" s="47">
        <f>VLOOKUP(B47,'113級距'!G:I,3,TRUE)</f>
        <v>27470</v>
      </c>
      <c r="G47" s="2">
        <f>ROUND(C47*'113級距'!$P$6*0.7*A47/30,0)+ROUND(C47*'113級距'!$P$7*0.7*A47/30,0)</f>
        <v>933</v>
      </c>
      <c r="H47" s="139">
        <f>ROUND(F47*'113級距'!$P$9*0.6*'113級距'!$P$10,0)</f>
        <v>1329</v>
      </c>
      <c r="I47" s="28">
        <f>ROUND(E47*'113級距'!$P$2*A47/30,0)</f>
        <v>90</v>
      </c>
      <c r="J47" s="8">
        <f>ROUND(D47*'113級距'!$P$4*A47/30,0)</f>
        <v>30</v>
      </c>
      <c r="K47" s="2">
        <f>ROUND(C47*'113級距'!$P$6*0.2*A47/30,0)+ROUND(C47*'113級距'!$P$7*0.2*A47/30,0)</f>
        <v>266</v>
      </c>
      <c r="L47" s="26">
        <f>ROUND(F47*'113級距'!$P$9*0.3,0)</f>
        <v>426</v>
      </c>
      <c r="M47" s="12">
        <f>ROUND(C47*'113級距'!$P$6*0.7*A47/30,0)</f>
        <v>855</v>
      </c>
      <c r="N47" s="3">
        <f>ROUND(C47*'113級距'!$P$6*0.2*A47/30,0)</f>
        <v>244</v>
      </c>
      <c r="O47" s="46">
        <f>ROUND(C47*'113級距'!$P$6*0.2*A47/30*0.25,0)+ROUND(C47*'113級距'!$P$7*0.2*A47/30*0.25,0)</f>
        <v>67</v>
      </c>
      <c r="P47" s="46">
        <f t="shared" si="0"/>
        <v>107</v>
      </c>
      <c r="Q47" s="28">
        <f t="shared" si="1"/>
        <v>199</v>
      </c>
      <c r="R47" s="8">
        <f t="shared" si="1"/>
        <v>319</v>
      </c>
      <c r="S47" s="46">
        <f>ROUND(C47*'113級距'!$P$6*0.2*A47/30*0.5,0)+ROUND(C47*'113級距'!$P$7*0.2*A47/30*0.5,0)</f>
        <v>133</v>
      </c>
      <c r="T47" s="46">
        <f t="shared" si="2"/>
        <v>213</v>
      </c>
      <c r="U47" s="28">
        <f t="shared" si="3"/>
        <v>133</v>
      </c>
      <c r="V47" s="26">
        <f t="shared" si="3"/>
        <v>213</v>
      </c>
    </row>
    <row r="48" spans="1:22" ht="16.5">
      <c r="A48" s="16">
        <v>30</v>
      </c>
      <c r="B48" s="50"/>
      <c r="C48" s="46">
        <f>VLOOKUP(B48,'113級距'!A$10:C$37,3,TRUE)</f>
        <v>11100</v>
      </c>
      <c r="D48" s="46">
        <f>VLOOKUP(B48,'113級距'!$J$23:$L$47,3,TRUE)</f>
        <v>27470</v>
      </c>
      <c r="E48" s="46">
        <f>VLOOKUP(B48,'113級距'!D$3:F$64,3,TRUE)</f>
        <v>1500</v>
      </c>
      <c r="F48" s="47">
        <f>VLOOKUP(B48,'113級距'!G:I,3,TRUE)</f>
        <v>27470</v>
      </c>
      <c r="G48" s="2">
        <f>ROUND(C48*'113級距'!$P$6*0.7*A48/30,0)+ROUND(C48*'113級距'!$P$7*0.7*A48/30,0)</f>
        <v>933</v>
      </c>
      <c r="H48" s="139">
        <f>ROUND(F48*'113級距'!$P$9*0.6*'113級距'!$P$10,0)</f>
        <v>1329</v>
      </c>
      <c r="I48" s="28">
        <f>ROUND(E48*'113級距'!$P$2*A48/30,0)</f>
        <v>90</v>
      </c>
      <c r="J48" s="8">
        <f>ROUND(D48*'113級距'!$P$4*A48/30,0)</f>
        <v>30</v>
      </c>
      <c r="K48" s="2">
        <f>ROUND(C48*'113級距'!$P$6*0.2*A48/30,0)+ROUND(C48*'113級距'!$P$7*0.2*A48/30,0)</f>
        <v>266</v>
      </c>
      <c r="L48" s="26">
        <f>ROUND(F48*'113級距'!$P$9*0.3,0)</f>
        <v>426</v>
      </c>
      <c r="M48" s="12">
        <f>ROUND(C48*'113級距'!$P$6*0.7*A48/30,0)</f>
        <v>855</v>
      </c>
      <c r="N48" s="3">
        <f>ROUND(C48*'113級距'!$P$6*0.2*A48/30,0)</f>
        <v>244</v>
      </c>
      <c r="O48" s="46">
        <f>ROUND(C48*'113級距'!$P$6*0.2*A48/30*0.25,0)+ROUND(C48*'113級距'!$P$7*0.2*A48/30*0.25,0)</f>
        <v>67</v>
      </c>
      <c r="P48" s="46">
        <f t="shared" si="0"/>
        <v>107</v>
      </c>
      <c r="Q48" s="28">
        <f t="shared" si="1"/>
        <v>199</v>
      </c>
      <c r="R48" s="8">
        <f t="shared" si="1"/>
        <v>319</v>
      </c>
      <c r="S48" s="46">
        <f>ROUND(C48*'113級距'!$P$6*0.2*A48/30*0.5,0)+ROUND(C48*'113級距'!$P$7*0.2*A48/30*0.5,0)</f>
        <v>133</v>
      </c>
      <c r="T48" s="46">
        <f t="shared" si="2"/>
        <v>213</v>
      </c>
      <c r="U48" s="28">
        <f t="shared" si="3"/>
        <v>133</v>
      </c>
      <c r="V48" s="26">
        <f t="shared" si="3"/>
        <v>213</v>
      </c>
    </row>
    <row r="49" spans="1:22" ht="16.5">
      <c r="A49" s="16">
        <v>30</v>
      </c>
      <c r="B49" s="50"/>
      <c r="C49" s="46">
        <f>VLOOKUP(B49,'113級距'!A$10:C$37,3,TRUE)</f>
        <v>11100</v>
      </c>
      <c r="D49" s="46">
        <f>VLOOKUP(B49,'113級距'!$J$23:$L$47,3,TRUE)</f>
        <v>27470</v>
      </c>
      <c r="E49" s="46">
        <f>VLOOKUP(B49,'113級距'!D$3:F$64,3,TRUE)</f>
        <v>1500</v>
      </c>
      <c r="F49" s="47">
        <f>VLOOKUP(B49,'113級距'!G:I,3,TRUE)</f>
        <v>27470</v>
      </c>
      <c r="G49" s="2">
        <f>ROUND(C49*'113級距'!$P$6*0.7*A49/30,0)+ROUND(C49*'113級距'!$P$7*0.7*A49/30,0)</f>
        <v>933</v>
      </c>
      <c r="H49" s="139">
        <f>ROUND(F49*'113級距'!$P$9*0.6*'113級距'!$P$10,0)</f>
        <v>1329</v>
      </c>
      <c r="I49" s="28">
        <f>ROUND(E49*'113級距'!$P$2*A49/30,0)</f>
        <v>90</v>
      </c>
      <c r="J49" s="8">
        <f>ROUND(D49*'113級距'!$P$4*A49/30,0)</f>
        <v>30</v>
      </c>
      <c r="K49" s="2">
        <f>ROUND(C49*'113級距'!$P$6*0.2*A49/30,0)+ROUND(C49*'113級距'!$P$7*0.2*A49/30,0)</f>
        <v>266</v>
      </c>
      <c r="L49" s="26">
        <f>ROUND(F49*'113級距'!$P$9*0.3,0)</f>
        <v>426</v>
      </c>
      <c r="M49" s="12">
        <f>ROUND(C49*'113級距'!$P$6*0.7*A49/30,0)</f>
        <v>855</v>
      </c>
      <c r="N49" s="3">
        <f>ROUND(C49*'113級距'!$P$6*0.2*A49/30,0)</f>
        <v>244</v>
      </c>
      <c r="O49" s="46">
        <f>ROUND(C49*'113級距'!$P$6*0.2*A49/30*0.25,0)+ROUND(C49*'113級距'!$P$7*0.2*A49/30*0.25,0)</f>
        <v>67</v>
      </c>
      <c r="P49" s="46">
        <f t="shared" si="0"/>
        <v>107</v>
      </c>
      <c r="Q49" s="28">
        <f t="shared" si="1"/>
        <v>199</v>
      </c>
      <c r="R49" s="8">
        <f t="shared" si="1"/>
        <v>319</v>
      </c>
      <c r="S49" s="46">
        <f>ROUND(C49*'113級距'!$P$6*0.2*A49/30*0.5,0)+ROUND(C49*'113級距'!$P$7*0.2*A49/30*0.5,0)</f>
        <v>133</v>
      </c>
      <c r="T49" s="46">
        <f t="shared" si="2"/>
        <v>213</v>
      </c>
      <c r="U49" s="28">
        <f t="shared" si="3"/>
        <v>133</v>
      </c>
      <c r="V49" s="26">
        <f t="shared" si="3"/>
        <v>213</v>
      </c>
    </row>
    <row r="50" spans="1:22" ht="16.5">
      <c r="A50" s="16">
        <v>30</v>
      </c>
      <c r="B50" s="50"/>
      <c r="C50" s="46">
        <f>VLOOKUP(B50,'113級距'!A$10:C$37,3,TRUE)</f>
        <v>11100</v>
      </c>
      <c r="D50" s="46">
        <f>VLOOKUP(B50,'113級距'!$J$23:$L$47,3,TRUE)</f>
        <v>27470</v>
      </c>
      <c r="E50" s="46">
        <f>VLOOKUP(B50,'113級距'!D$3:F$64,3,TRUE)</f>
        <v>1500</v>
      </c>
      <c r="F50" s="47">
        <f>VLOOKUP(B50,'113級距'!G:I,3,TRUE)</f>
        <v>27470</v>
      </c>
      <c r="G50" s="2">
        <f>ROUND(C50*'113級距'!$P$6*0.7*A50/30,0)+ROUND(C50*'113級距'!$P$7*0.7*A50/30,0)</f>
        <v>933</v>
      </c>
      <c r="H50" s="139">
        <f>ROUND(F50*'113級距'!$P$9*0.6*'113級距'!$P$10,0)</f>
        <v>1329</v>
      </c>
      <c r="I50" s="28">
        <f>ROUND(E50*'113級距'!$P$2*A50/30,0)</f>
        <v>90</v>
      </c>
      <c r="J50" s="8">
        <f>ROUND(D50*'113級距'!$P$4*A50/30,0)</f>
        <v>30</v>
      </c>
      <c r="K50" s="2">
        <f>ROUND(C50*'113級距'!$P$6*0.2*A50/30,0)+ROUND(C50*'113級距'!$P$7*0.2*A50/30,0)</f>
        <v>266</v>
      </c>
      <c r="L50" s="26">
        <f>ROUND(F50*'113級距'!$P$9*0.3,0)</f>
        <v>426</v>
      </c>
      <c r="M50" s="12">
        <f>ROUND(C50*'113級距'!$P$6*0.7*A50/30,0)</f>
        <v>855</v>
      </c>
      <c r="N50" s="3">
        <f>ROUND(C50*'113級距'!$P$6*0.2*A50/30,0)</f>
        <v>244</v>
      </c>
      <c r="O50" s="46">
        <f>ROUND(C50*'113級距'!$P$6*0.2*A50/30*0.25,0)+ROUND(C50*'113級距'!$P$7*0.2*A50/30*0.25,0)</f>
        <v>67</v>
      </c>
      <c r="P50" s="46">
        <f t="shared" si="0"/>
        <v>107</v>
      </c>
      <c r="Q50" s="28">
        <f t="shared" si="1"/>
        <v>199</v>
      </c>
      <c r="R50" s="8">
        <f t="shared" si="1"/>
        <v>319</v>
      </c>
      <c r="S50" s="46">
        <f>ROUND(C50*'113級距'!$P$6*0.2*A50/30*0.5,0)+ROUND(C50*'113級距'!$P$7*0.2*A50/30*0.5,0)</f>
        <v>133</v>
      </c>
      <c r="T50" s="46">
        <f t="shared" si="2"/>
        <v>213</v>
      </c>
      <c r="U50" s="28">
        <f t="shared" si="3"/>
        <v>133</v>
      </c>
      <c r="V50" s="26">
        <f t="shared" si="3"/>
        <v>213</v>
      </c>
    </row>
    <row r="51" spans="1:22" ht="16.5">
      <c r="A51" s="16">
        <v>30</v>
      </c>
      <c r="B51" s="50"/>
      <c r="C51" s="46">
        <f>VLOOKUP(B51,'113級距'!A$10:C$37,3,TRUE)</f>
        <v>11100</v>
      </c>
      <c r="D51" s="46">
        <f>VLOOKUP(B51,'113級距'!$J$23:$L$47,3,TRUE)</f>
        <v>27470</v>
      </c>
      <c r="E51" s="46">
        <f>VLOOKUP(B51,'113級距'!D$3:F$64,3,TRUE)</f>
        <v>1500</v>
      </c>
      <c r="F51" s="47">
        <f>VLOOKUP(B51,'113級距'!G:I,3,TRUE)</f>
        <v>27470</v>
      </c>
      <c r="G51" s="2">
        <f>ROUND(C51*'113級距'!$P$6*0.7*A51/30,0)+ROUND(C51*'113級距'!$P$7*0.7*A51/30,0)</f>
        <v>933</v>
      </c>
      <c r="H51" s="139">
        <f>ROUND(F51*'113級距'!$P$9*0.6*'113級距'!$P$10,0)</f>
        <v>1329</v>
      </c>
      <c r="I51" s="28">
        <f>ROUND(E51*'113級距'!$P$2*A51/30,0)</f>
        <v>90</v>
      </c>
      <c r="J51" s="8">
        <f>ROUND(D51*'113級距'!$P$4*A51/30,0)</f>
        <v>30</v>
      </c>
      <c r="K51" s="2">
        <f>ROUND(C51*'113級距'!$P$6*0.2*A51/30,0)+ROUND(C51*'113級距'!$P$7*0.2*A51/30,0)</f>
        <v>266</v>
      </c>
      <c r="L51" s="26">
        <f>ROUND(F51*'113級距'!$P$9*0.3,0)</f>
        <v>426</v>
      </c>
      <c r="M51" s="12">
        <f>ROUND(C51*'113級距'!$P$6*0.7*A51/30,0)</f>
        <v>855</v>
      </c>
      <c r="N51" s="3">
        <f>ROUND(C51*'113級距'!$P$6*0.2*A51/30,0)</f>
        <v>244</v>
      </c>
      <c r="O51" s="46">
        <f>ROUND(C51*'113級距'!$P$6*0.2*A51/30*0.25,0)+ROUND(C51*'113級距'!$P$7*0.2*A51/30*0.25,0)</f>
        <v>67</v>
      </c>
      <c r="P51" s="46">
        <f t="shared" si="0"/>
        <v>107</v>
      </c>
      <c r="Q51" s="28">
        <f t="shared" si="1"/>
        <v>199</v>
      </c>
      <c r="R51" s="8">
        <f t="shared" si="1"/>
        <v>319</v>
      </c>
      <c r="S51" s="46">
        <f>ROUND(C51*'113級距'!$P$6*0.2*A51/30*0.5,0)+ROUND(C51*'113級距'!$P$7*0.2*A51/30*0.5,0)</f>
        <v>133</v>
      </c>
      <c r="T51" s="46">
        <f t="shared" si="2"/>
        <v>213</v>
      </c>
      <c r="U51" s="28">
        <f t="shared" si="3"/>
        <v>133</v>
      </c>
      <c r="V51" s="26">
        <f t="shared" si="3"/>
        <v>213</v>
      </c>
    </row>
    <row r="52" spans="1:22" ht="16.5">
      <c r="A52" s="16">
        <v>30</v>
      </c>
      <c r="B52" s="50"/>
      <c r="C52" s="46">
        <f>VLOOKUP(B52,'113級距'!A$10:C$37,3,TRUE)</f>
        <v>11100</v>
      </c>
      <c r="D52" s="46">
        <f>VLOOKUP(B52,'113級距'!$J$23:$L$47,3,TRUE)</f>
        <v>27470</v>
      </c>
      <c r="E52" s="46">
        <f>VLOOKUP(B52,'113級距'!D$3:F$64,3,TRUE)</f>
        <v>1500</v>
      </c>
      <c r="F52" s="47">
        <f>VLOOKUP(B52,'113級距'!G:I,3,TRUE)</f>
        <v>27470</v>
      </c>
      <c r="G52" s="2">
        <f>ROUND(C52*'113級距'!$P$6*0.7*A52/30,0)+ROUND(C52*'113級距'!$P$7*0.7*A52/30,0)</f>
        <v>933</v>
      </c>
      <c r="H52" s="139">
        <f>ROUND(F52*'113級距'!$P$9*0.6*'113級距'!$P$10,0)</f>
        <v>1329</v>
      </c>
      <c r="I52" s="28">
        <f>ROUND(E52*'113級距'!$P$2*A52/30,0)</f>
        <v>90</v>
      </c>
      <c r="J52" s="8">
        <f>ROUND(D52*'113級距'!$P$4*A52/30,0)</f>
        <v>30</v>
      </c>
      <c r="K52" s="2">
        <f>ROUND(C52*'113級距'!$P$6*0.2*A52/30,0)+ROUND(C52*'113級距'!$P$7*0.2*A52/30,0)</f>
        <v>266</v>
      </c>
      <c r="L52" s="26">
        <f>ROUND(F52*'113級距'!$P$9*0.3,0)</f>
        <v>426</v>
      </c>
      <c r="M52" s="12">
        <f>ROUND(C52*'113級距'!$P$6*0.7*A52/30,0)</f>
        <v>855</v>
      </c>
      <c r="N52" s="3">
        <f>ROUND(C52*'113級距'!$P$6*0.2*A52/30,0)</f>
        <v>244</v>
      </c>
      <c r="O52" s="46">
        <f>ROUND(C52*'113級距'!$P$6*0.2*A52/30*0.25,0)+ROUND(C52*'113級距'!$P$7*0.2*A52/30*0.25,0)</f>
        <v>67</v>
      </c>
      <c r="P52" s="46">
        <f t="shared" si="0"/>
        <v>107</v>
      </c>
      <c r="Q52" s="28">
        <f t="shared" si="1"/>
        <v>199</v>
      </c>
      <c r="R52" s="8">
        <f t="shared" si="1"/>
        <v>319</v>
      </c>
      <c r="S52" s="46">
        <f>ROUND(C52*'113級距'!$P$6*0.2*A52/30*0.5,0)+ROUND(C52*'113級距'!$P$7*0.2*A52/30*0.5,0)</f>
        <v>133</v>
      </c>
      <c r="T52" s="46">
        <f t="shared" si="2"/>
        <v>213</v>
      </c>
      <c r="U52" s="28">
        <f t="shared" si="3"/>
        <v>133</v>
      </c>
      <c r="V52" s="26">
        <f t="shared" si="3"/>
        <v>213</v>
      </c>
    </row>
    <row r="53" spans="1:22" ht="16.5">
      <c r="A53" s="16">
        <v>30</v>
      </c>
      <c r="B53" s="50"/>
      <c r="C53" s="46">
        <f>VLOOKUP(B53,'113級距'!A$10:C$37,3,TRUE)</f>
        <v>11100</v>
      </c>
      <c r="D53" s="46">
        <f>VLOOKUP(B53,'113級距'!$J$23:$L$47,3,TRUE)</f>
        <v>27470</v>
      </c>
      <c r="E53" s="46">
        <f>VLOOKUP(B53,'113級距'!D$3:F$64,3,TRUE)</f>
        <v>1500</v>
      </c>
      <c r="F53" s="47">
        <f>VLOOKUP(B53,'113級距'!G:I,3,TRUE)</f>
        <v>27470</v>
      </c>
      <c r="G53" s="2">
        <f>ROUND(C53*'113級距'!$P$6*0.7*A53/30,0)+ROUND(C53*'113級距'!$P$7*0.7*A53/30,0)</f>
        <v>933</v>
      </c>
      <c r="H53" s="139">
        <f>ROUND(F53*'113級距'!$P$9*0.6*'113級距'!$P$10,0)</f>
        <v>1329</v>
      </c>
      <c r="I53" s="28">
        <f>ROUND(E53*'113級距'!$P$2*A53/30,0)</f>
        <v>90</v>
      </c>
      <c r="J53" s="8">
        <f>ROUND(D53*'113級距'!$P$4*A53/30,0)</f>
        <v>30</v>
      </c>
      <c r="K53" s="2">
        <f>ROUND(C53*'113級距'!$P$6*0.2*A53/30,0)+ROUND(C53*'113級距'!$P$7*0.2*A53/30,0)</f>
        <v>266</v>
      </c>
      <c r="L53" s="26">
        <f>ROUND(F53*'113級距'!$P$9*0.3,0)</f>
        <v>426</v>
      </c>
      <c r="M53" s="12">
        <f>ROUND(C53*'113級距'!$P$6*0.7*A53/30,0)</f>
        <v>855</v>
      </c>
      <c r="N53" s="3">
        <f>ROUND(C53*'113級距'!$P$6*0.2*A53/30,0)</f>
        <v>244</v>
      </c>
      <c r="O53" s="46">
        <f>ROUND(C53*'113級距'!$P$6*0.2*A53/30*0.25,0)+ROUND(C53*'113級距'!$P$7*0.2*A53/30*0.25,0)</f>
        <v>67</v>
      </c>
      <c r="P53" s="46">
        <f t="shared" si="0"/>
        <v>107</v>
      </c>
      <c r="Q53" s="28">
        <f t="shared" si="1"/>
        <v>199</v>
      </c>
      <c r="R53" s="8">
        <f t="shared" si="1"/>
        <v>319</v>
      </c>
      <c r="S53" s="46">
        <f>ROUND(C53*'113級距'!$P$6*0.2*A53/30*0.5,0)+ROUND(C53*'113級距'!$P$7*0.2*A53/30*0.5,0)</f>
        <v>133</v>
      </c>
      <c r="T53" s="46">
        <f t="shared" si="2"/>
        <v>213</v>
      </c>
      <c r="U53" s="28">
        <f t="shared" si="3"/>
        <v>133</v>
      </c>
      <c r="V53" s="26">
        <f t="shared" si="3"/>
        <v>213</v>
      </c>
    </row>
    <row r="54" spans="1:22" ht="16.5">
      <c r="A54" s="16">
        <v>30</v>
      </c>
      <c r="B54" s="50"/>
      <c r="C54" s="46">
        <f>VLOOKUP(B54,'113級距'!A$10:C$37,3,TRUE)</f>
        <v>11100</v>
      </c>
      <c r="D54" s="46">
        <f>VLOOKUP(B54,'113級距'!$J$23:$L$47,3,TRUE)</f>
        <v>27470</v>
      </c>
      <c r="E54" s="46">
        <f>VLOOKUP(B54,'113級距'!D$3:F$64,3,TRUE)</f>
        <v>1500</v>
      </c>
      <c r="F54" s="47">
        <f>VLOOKUP(B54,'113級距'!G:I,3,TRUE)</f>
        <v>27470</v>
      </c>
      <c r="G54" s="2">
        <f>ROUND(C54*'113級距'!$P$6*0.7*A54/30,0)+ROUND(C54*'113級距'!$P$7*0.7*A54/30,0)</f>
        <v>933</v>
      </c>
      <c r="H54" s="139">
        <f>ROUND(F54*'113級距'!$P$9*0.6*'113級距'!$P$10,0)</f>
        <v>1329</v>
      </c>
      <c r="I54" s="28">
        <f>ROUND(E54*'113級距'!$P$2*A54/30,0)</f>
        <v>90</v>
      </c>
      <c r="J54" s="8">
        <f>ROUND(D54*'113級距'!$P$4*A54/30,0)</f>
        <v>30</v>
      </c>
      <c r="K54" s="2">
        <f>ROUND(C54*'113級距'!$P$6*0.2*A54/30,0)+ROUND(C54*'113級距'!$P$7*0.2*A54/30,0)</f>
        <v>266</v>
      </c>
      <c r="L54" s="26">
        <f>ROUND(F54*'113級距'!$P$9*0.3,0)</f>
        <v>426</v>
      </c>
      <c r="M54" s="12">
        <f>ROUND(C54*'113級距'!$P$6*0.7*A54/30,0)</f>
        <v>855</v>
      </c>
      <c r="N54" s="3">
        <f>ROUND(C54*'113級距'!$P$6*0.2*A54/30,0)</f>
        <v>244</v>
      </c>
      <c r="O54" s="46">
        <f>ROUND(C54*'113級距'!$P$6*0.2*A54/30*0.25,0)+ROUND(C54*'113級距'!$P$7*0.2*A54/30*0.25,0)</f>
        <v>67</v>
      </c>
      <c r="P54" s="46">
        <f t="shared" si="0"/>
        <v>107</v>
      </c>
      <c r="Q54" s="28">
        <f t="shared" si="1"/>
        <v>199</v>
      </c>
      <c r="R54" s="8">
        <f t="shared" si="1"/>
        <v>319</v>
      </c>
      <c r="S54" s="46">
        <f>ROUND(C54*'113級距'!$P$6*0.2*A54/30*0.5,0)+ROUND(C54*'113級距'!$P$7*0.2*A54/30*0.5,0)</f>
        <v>133</v>
      </c>
      <c r="T54" s="46">
        <f t="shared" si="2"/>
        <v>213</v>
      </c>
      <c r="U54" s="28">
        <f t="shared" si="3"/>
        <v>133</v>
      </c>
      <c r="V54" s="26">
        <f t="shared" si="3"/>
        <v>213</v>
      </c>
    </row>
    <row r="55" spans="1:22" ht="16.5">
      <c r="A55" s="16">
        <v>30</v>
      </c>
      <c r="B55" s="50"/>
      <c r="C55" s="46">
        <f>VLOOKUP(B55,'113級距'!A$10:C$37,3,TRUE)</f>
        <v>11100</v>
      </c>
      <c r="D55" s="46">
        <f>VLOOKUP(B55,'113級距'!$J$23:$L$47,3,TRUE)</f>
        <v>27470</v>
      </c>
      <c r="E55" s="46">
        <f>VLOOKUP(B55,'113級距'!D$3:F$64,3,TRUE)</f>
        <v>1500</v>
      </c>
      <c r="F55" s="47">
        <f>VLOOKUP(B55,'113級距'!G:I,3,TRUE)</f>
        <v>27470</v>
      </c>
      <c r="G55" s="2">
        <f>ROUND(C55*'113級距'!$P$6*0.7*A55/30,0)+ROUND(C55*'113級距'!$P$7*0.7*A55/30,0)</f>
        <v>933</v>
      </c>
      <c r="H55" s="221">
        <f>ROUND(F55*'113級距'!$P$9*0.6*'113級距'!$P$10,0)</f>
        <v>1329</v>
      </c>
      <c r="I55" s="28">
        <f>ROUND(E55*'113級距'!$P$2*A55/30,0)</f>
        <v>90</v>
      </c>
      <c r="J55" s="8">
        <f>ROUND(D55*'113級距'!$P$4*A55/30,0)</f>
        <v>30</v>
      </c>
      <c r="K55" s="2">
        <f>ROUND(C55*'113級距'!$P$6*0.2*A55/30,0)+ROUND(C55*'113級距'!$P$7*0.2*A55/30,0)</f>
        <v>266</v>
      </c>
      <c r="L55" s="26">
        <f>ROUND(F55*'113級距'!$P$9*0.3,0)</f>
        <v>426</v>
      </c>
      <c r="M55" s="12">
        <f>ROUND(C55*'113級距'!$P$6*0.7*A55/30,0)</f>
        <v>855</v>
      </c>
      <c r="N55" s="3">
        <f>ROUND(C55*'113級距'!$P$6*0.2*A55/30,0)</f>
        <v>244</v>
      </c>
      <c r="O55" s="46">
        <f>ROUND(C55*'113級距'!$P$6*0.2*A55/30*0.25,0)+ROUND(C55*'113級距'!$P$7*0.2*A55/30*0.25,0)</f>
        <v>67</v>
      </c>
      <c r="P55" s="46">
        <f t="shared" si="0"/>
        <v>107</v>
      </c>
      <c r="Q55" s="28">
        <f t="shared" si="1"/>
        <v>199</v>
      </c>
      <c r="R55" s="8">
        <f t="shared" si="1"/>
        <v>319</v>
      </c>
      <c r="S55" s="46">
        <f>ROUND(C55*'113級距'!$P$6*0.2*A55/30*0.5,0)+ROUND(C55*'113級距'!$P$7*0.2*A55/30*0.5,0)</f>
        <v>133</v>
      </c>
      <c r="T55" s="46">
        <f t="shared" si="2"/>
        <v>213</v>
      </c>
      <c r="U55" s="28">
        <f t="shared" si="3"/>
        <v>133</v>
      </c>
      <c r="V55" s="26">
        <f t="shared" si="3"/>
        <v>213</v>
      </c>
    </row>
    <row r="56" spans="1:22" ht="17.25" thickBot="1">
      <c r="A56" s="224">
        <v>30</v>
      </c>
      <c r="B56" s="225"/>
      <c r="C56" s="226">
        <f>VLOOKUP(B56,'113級距'!A$10:C$37,3,TRUE)</f>
        <v>11100</v>
      </c>
      <c r="D56" s="226">
        <f>VLOOKUP(B56,'113級距'!$J$23:$L$47,3,TRUE)</f>
        <v>27470</v>
      </c>
      <c r="E56" s="226">
        <f>VLOOKUP(B56,'113級距'!D$3:F$64,3,TRUE)</f>
        <v>1500</v>
      </c>
      <c r="F56" s="227">
        <f>VLOOKUP(B56,'113級距'!G:I,3,TRUE)</f>
        <v>27470</v>
      </c>
      <c r="G56" s="228">
        <f>ROUND(C56*'113級距'!$P$6*0.7*A56/30,0)+ROUND(C56*'113級距'!$P$7*0.7*A56/30,0)</f>
        <v>933</v>
      </c>
      <c r="H56" s="229">
        <f>ROUND(F56*'113級距'!$P$9*0.6*'113級距'!$P$10,0)</f>
        <v>1329</v>
      </c>
      <c r="I56" s="230">
        <f>ROUND(E56*'113級距'!$P$2*A56/30,0)</f>
        <v>90</v>
      </c>
      <c r="J56" s="231">
        <f>ROUND(D56*'113級距'!$P$4*A56/30,0)</f>
        <v>30</v>
      </c>
      <c r="K56" s="228">
        <f>ROUND(C56*'113級距'!$P$6*0.2*A56/30,0)+ROUND(C56*'113級距'!$P$7*0.2*A56/30,0)</f>
        <v>266</v>
      </c>
      <c r="L56" s="17">
        <f>ROUND(F56*'113級距'!$P$9*0.3,0)</f>
        <v>426</v>
      </c>
      <c r="M56" s="232">
        <f>ROUND(C56*'113級距'!$P$6*0.7*A56/30,0)</f>
        <v>855</v>
      </c>
      <c r="N56" s="233">
        <f>ROUND(C56*'113級距'!$P$6*0.2*A56/30,0)</f>
        <v>244</v>
      </c>
      <c r="O56" s="226">
        <f>ROUND(C56*'113級距'!$P$6*0.2*A56/30*0.25,0)+ROUND(C56*'113級距'!$P$7*0.2*A56/30*0.25,0)</f>
        <v>67</v>
      </c>
      <c r="P56" s="226">
        <f t="shared" si="0"/>
        <v>107</v>
      </c>
      <c r="Q56" s="230">
        <f t="shared" si="1"/>
        <v>199</v>
      </c>
      <c r="R56" s="231">
        <f t="shared" si="1"/>
        <v>319</v>
      </c>
      <c r="S56" s="226">
        <f>ROUND(C56*'113級距'!$P$6*0.2*A56/30*0.5,0)+ROUND(C56*'113級距'!$P$7*0.2*A56/30*0.5,0)</f>
        <v>133</v>
      </c>
      <c r="T56" s="226">
        <f t="shared" si="2"/>
        <v>213</v>
      </c>
      <c r="U56" s="230">
        <f t="shared" si="3"/>
        <v>133</v>
      </c>
      <c r="V56" s="17">
        <f t="shared" si="3"/>
        <v>213</v>
      </c>
    </row>
  </sheetData>
  <sheetProtection/>
  <mergeCells count="22">
    <mergeCell ref="O12:R12"/>
    <mergeCell ref="S12:V12"/>
    <mergeCell ref="O13:P13"/>
    <mergeCell ref="Q13:R13"/>
    <mergeCell ref="S13:T13"/>
    <mergeCell ref="U13:V13"/>
    <mergeCell ref="F6:H6"/>
    <mergeCell ref="A7:B7"/>
    <mergeCell ref="A11:B11"/>
    <mergeCell ref="C11:L11"/>
    <mergeCell ref="M11:V11"/>
    <mergeCell ref="A12:B12"/>
    <mergeCell ref="C12:F12"/>
    <mergeCell ref="G12:J12"/>
    <mergeCell ref="K12:L12"/>
    <mergeCell ref="M12:N12"/>
    <mergeCell ref="A2:B2"/>
    <mergeCell ref="E2:H2"/>
    <mergeCell ref="J2:L2"/>
    <mergeCell ref="F3:H3"/>
    <mergeCell ref="F4:H4"/>
    <mergeCell ref="F5:H5"/>
  </mergeCells>
  <hyperlinks>
    <hyperlink ref="N3" r:id="rId1" display="https://www.bli.gov.tw/0014162.htm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zoomScalePageLayoutView="0" workbookViewId="0" topLeftCell="A1">
      <selection activeCell="P19" sqref="P19"/>
    </sheetView>
  </sheetViews>
  <sheetFormatPr defaultColWidth="9.00390625" defaultRowHeight="15.75"/>
  <cols>
    <col min="1" max="1" width="9.125" style="41" bestFit="1" customWidth="1"/>
    <col min="2" max="2" width="11.625" style="41" bestFit="1" customWidth="1"/>
    <col min="3" max="3" width="9.125" style="42" bestFit="1" customWidth="1"/>
    <col min="4" max="4" width="9.125" style="41" bestFit="1" customWidth="1"/>
    <col min="5" max="5" width="10.50390625" style="41" bestFit="1" customWidth="1"/>
    <col min="6" max="6" width="9.125" style="42" bestFit="1" customWidth="1"/>
    <col min="7" max="7" width="9.25390625" style="41" bestFit="1" customWidth="1"/>
    <col min="8" max="8" width="9.125" style="41" customWidth="1"/>
    <col min="9" max="9" width="8.50390625" style="42" customWidth="1"/>
    <col min="10" max="13" width="8.50390625" style="60" customWidth="1"/>
    <col min="14" max="16384" width="9.00390625" style="35" customWidth="1"/>
  </cols>
  <sheetData>
    <row r="1" spans="1:18" ht="16.5">
      <c r="A1" s="283" t="s">
        <v>38</v>
      </c>
      <c r="B1" s="283"/>
      <c r="C1" s="283"/>
      <c r="D1" s="283" t="s">
        <v>39</v>
      </c>
      <c r="E1" s="283"/>
      <c r="F1" s="283"/>
      <c r="G1" s="283" t="s">
        <v>40</v>
      </c>
      <c r="H1" s="283"/>
      <c r="I1" s="283"/>
      <c r="J1" s="283" t="s">
        <v>112</v>
      </c>
      <c r="K1" s="283"/>
      <c r="L1" s="283"/>
      <c r="M1" s="121"/>
      <c r="O1" s="284" t="s">
        <v>41</v>
      </c>
      <c r="P1" s="284"/>
      <c r="Q1" s="284"/>
      <c r="R1" s="284"/>
    </row>
    <row r="2" spans="1:16" s="36" customFormat="1" ht="16.5">
      <c r="A2" s="56" t="s">
        <v>15</v>
      </c>
      <c r="B2" s="56" t="s">
        <v>16</v>
      </c>
      <c r="C2" s="57" t="s">
        <v>17</v>
      </c>
      <c r="D2" s="56" t="s">
        <v>15</v>
      </c>
      <c r="E2" s="56" t="s">
        <v>16</v>
      </c>
      <c r="F2" s="57" t="s">
        <v>17</v>
      </c>
      <c r="G2" s="41" t="s">
        <v>15</v>
      </c>
      <c r="H2" s="41" t="s">
        <v>16</v>
      </c>
      <c r="I2" s="42" t="s">
        <v>17</v>
      </c>
      <c r="J2" s="56" t="s">
        <v>15</v>
      </c>
      <c r="K2" s="56" t="s">
        <v>16</v>
      </c>
      <c r="L2" s="57" t="s">
        <v>17</v>
      </c>
      <c r="M2" s="60"/>
      <c r="O2" s="35" t="s">
        <v>42</v>
      </c>
      <c r="P2" s="37">
        <v>0.06</v>
      </c>
    </row>
    <row r="3" spans="1:18" ht="16.5">
      <c r="A3" s="58"/>
      <c r="B3" s="58"/>
      <c r="C3" s="59"/>
      <c r="D3" s="41">
        <v>0</v>
      </c>
      <c r="E3" s="41">
        <v>1500</v>
      </c>
      <c r="F3" s="42">
        <v>1500</v>
      </c>
      <c r="G3" s="58"/>
      <c r="H3" s="58"/>
      <c r="I3" s="59"/>
      <c r="J3" s="58"/>
      <c r="K3" s="58"/>
      <c r="L3" s="59"/>
      <c r="M3" s="127"/>
      <c r="O3" s="284" t="s">
        <v>43</v>
      </c>
      <c r="P3" s="284"/>
      <c r="Q3" s="284"/>
      <c r="R3" s="284"/>
    </row>
    <row r="4" spans="1:17" ht="16.5">
      <c r="A4" s="58"/>
      <c r="B4" s="58"/>
      <c r="C4" s="59"/>
      <c r="D4" s="41">
        <v>1501</v>
      </c>
      <c r="E4" s="41">
        <v>3000</v>
      </c>
      <c r="F4" s="42">
        <v>3000</v>
      </c>
      <c r="G4" s="58"/>
      <c r="H4" s="58"/>
      <c r="I4" s="59"/>
      <c r="J4" s="58"/>
      <c r="K4" s="58"/>
      <c r="L4" s="59"/>
      <c r="M4" s="127"/>
      <c r="O4" s="35" t="s">
        <v>42</v>
      </c>
      <c r="P4" s="213" t="s">
        <v>133</v>
      </c>
      <c r="Q4" s="67" t="s">
        <v>67</v>
      </c>
    </row>
    <row r="5" spans="1:23" ht="16.5">
      <c r="A5" s="58"/>
      <c r="B5" s="58"/>
      <c r="C5" s="59"/>
      <c r="D5" s="41">
        <v>3001</v>
      </c>
      <c r="E5" s="41">
        <v>4500</v>
      </c>
      <c r="F5" s="42">
        <v>4500</v>
      </c>
      <c r="G5" s="58"/>
      <c r="H5" s="58"/>
      <c r="I5" s="59"/>
      <c r="J5" s="58"/>
      <c r="K5" s="58"/>
      <c r="L5" s="59"/>
      <c r="M5" s="127"/>
      <c r="O5" s="284" t="s">
        <v>44</v>
      </c>
      <c r="P5" s="284"/>
      <c r="Q5" s="284"/>
      <c r="R5" s="284"/>
      <c r="S5" s="284"/>
      <c r="T5" s="284"/>
      <c r="U5" s="284"/>
      <c r="V5" s="284"/>
      <c r="W5" s="284"/>
    </row>
    <row r="6" spans="1:19" ht="16.5">
      <c r="A6" s="58"/>
      <c r="B6" s="58"/>
      <c r="C6" s="59"/>
      <c r="D6" s="41">
        <v>4501</v>
      </c>
      <c r="E6" s="41">
        <v>6000</v>
      </c>
      <c r="F6" s="42">
        <v>6000</v>
      </c>
      <c r="G6" s="58"/>
      <c r="H6" s="58"/>
      <c r="I6" s="59"/>
      <c r="J6" s="58"/>
      <c r="K6" s="58"/>
      <c r="L6" s="59"/>
      <c r="M6" s="127"/>
      <c r="O6" s="38" t="s">
        <v>45</v>
      </c>
      <c r="P6" s="214">
        <v>0.11</v>
      </c>
      <c r="Q6" s="43" t="s">
        <v>46</v>
      </c>
      <c r="R6" s="44">
        <v>0.7</v>
      </c>
      <c r="S6" s="43"/>
    </row>
    <row r="7" spans="1:19" ht="16.5">
      <c r="A7" s="58"/>
      <c r="B7" s="58"/>
      <c r="C7" s="59"/>
      <c r="D7" s="41">
        <v>6001</v>
      </c>
      <c r="E7" s="41">
        <v>7500</v>
      </c>
      <c r="F7" s="42">
        <v>7500</v>
      </c>
      <c r="G7" s="58"/>
      <c r="H7" s="58"/>
      <c r="I7" s="59"/>
      <c r="J7" s="58"/>
      <c r="K7" s="58"/>
      <c r="L7" s="59"/>
      <c r="M7" s="127"/>
      <c r="O7" s="36" t="s">
        <v>47</v>
      </c>
      <c r="P7" s="45">
        <v>0.01</v>
      </c>
      <c r="Q7" s="43" t="s">
        <v>48</v>
      </c>
      <c r="R7" s="44">
        <v>0.2</v>
      </c>
      <c r="S7" s="43"/>
    </row>
    <row r="8" spans="1:22" ht="16.5">
      <c r="A8" s="58"/>
      <c r="B8" s="58"/>
      <c r="C8" s="59"/>
      <c r="D8" s="41">
        <v>7501</v>
      </c>
      <c r="E8" s="41">
        <v>8700</v>
      </c>
      <c r="F8" s="42">
        <v>8700</v>
      </c>
      <c r="G8" s="58"/>
      <c r="H8" s="58"/>
      <c r="I8" s="59"/>
      <c r="J8" s="58"/>
      <c r="K8" s="58"/>
      <c r="L8" s="59"/>
      <c r="M8" s="127"/>
      <c r="O8" s="219" t="s">
        <v>135</v>
      </c>
      <c r="P8" s="39"/>
      <c r="Q8" s="39"/>
      <c r="R8" s="39"/>
      <c r="S8" s="39"/>
      <c r="T8" s="39"/>
      <c r="U8" s="39"/>
      <c r="V8" s="40"/>
    </row>
    <row r="9" spans="1:20" ht="16.5">
      <c r="A9" s="58"/>
      <c r="B9" s="58"/>
      <c r="C9" s="59"/>
      <c r="D9" s="41">
        <v>8701</v>
      </c>
      <c r="E9" s="41">
        <v>9900</v>
      </c>
      <c r="F9" s="42">
        <v>9900</v>
      </c>
      <c r="G9" s="58"/>
      <c r="H9" s="58"/>
      <c r="I9" s="59"/>
      <c r="J9" s="58"/>
      <c r="K9" s="58"/>
      <c r="L9" s="59"/>
      <c r="M9" s="127"/>
      <c r="O9" s="38" t="s">
        <v>49</v>
      </c>
      <c r="P9" s="220">
        <v>0.0517</v>
      </c>
      <c r="Q9" s="43" t="s">
        <v>46</v>
      </c>
      <c r="R9" s="44">
        <v>0.6</v>
      </c>
      <c r="S9" s="43"/>
      <c r="T9" s="43"/>
    </row>
    <row r="10" spans="1:20" ht="16.5">
      <c r="A10" s="41">
        <v>0</v>
      </c>
      <c r="B10" s="41">
        <v>11100</v>
      </c>
      <c r="C10" s="42">
        <v>11100</v>
      </c>
      <c r="D10" s="41">
        <v>9901</v>
      </c>
      <c r="E10" s="41">
        <v>11100</v>
      </c>
      <c r="F10" s="42">
        <v>11100</v>
      </c>
      <c r="G10" s="58"/>
      <c r="H10" s="58"/>
      <c r="I10" s="59"/>
      <c r="J10" s="58"/>
      <c r="K10" s="58"/>
      <c r="L10" s="59"/>
      <c r="M10" s="127"/>
      <c r="O10" s="85" t="s">
        <v>73</v>
      </c>
      <c r="P10" s="218">
        <v>1.56</v>
      </c>
      <c r="Q10" s="43" t="s">
        <v>48</v>
      </c>
      <c r="R10" s="44">
        <v>0.3</v>
      </c>
      <c r="S10" s="43"/>
      <c r="T10" s="43"/>
    </row>
    <row r="11" spans="1:20" ht="16.5">
      <c r="A11" s="41">
        <v>11101</v>
      </c>
      <c r="B11" s="41">
        <v>12540</v>
      </c>
      <c r="C11" s="42">
        <v>12540</v>
      </c>
      <c r="D11" s="41">
        <v>11101</v>
      </c>
      <c r="E11" s="41">
        <v>12540</v>
      </c>
      <c r="F11" s="42">
        <v>12540</v>
      </c>
      <c r="G11" s="58"/>
      <c r="H11" s="58"/>
      <c r="I11" s="59"/>
      <c r="J11" s="58"/>
      <c r="K11" s="58"/>
      <c r="L11" s="59"/>
      <c r="M11" s="127"/>
      <c r="P11" s="43"/>
      <c r="Q11" s="43"/>
      <c r="R11" s="43"/>
      <c r="S11" s="43"/>
      <c r="T11" s="43"/>
    </row>
    <row r="12" spans="1:22" ht="16.5">
      <c r="A12" s="41">
        <v>12541</v>
      </c>
      <c r="B12" s="41">
        <v>13500</v>
      </c>
      <c r="C12" s="42">
        <v>13500</v>
      </c>
      <c r="D12" s="41">
        <v>12541</v>
      </c>
      <c r="E12" s="41">
        <v>13500</v>
      </c>
      <c r="F12" s="42">
        <v>13500</v>
      </c>
      <c r="G12" s="58"/>
      <c r="H12" s="58"/>
      <c r="I12" s="59"/>
      <c r="J12" s="58"/>
      <c r="K12" s="58"/>
      <c r="L12" s="59"/>
      <c r="M12" s="127"/>
      <c r="O12" s="215" t="s">
        <v>51</v>
      </c>
      <c r="P12" s="49"/>
      <c r="Q12" s="49"/>
      <c r="R12" s="49"/>
      <c r="S12" s="49"/>
      <c r="T12" s="49"/>
      <c r="U12" s="49"/>
      <c r="V12" s="49"/>
    </row>
    <row r="13" spans="1:13" ht="16.5">
      <c r="A13" s="41">
        <v>13501</v>
      </c>
      <c r="B13" s="41">
        <v>15840</v>
      </c>
      <c r="C13" s="42">
        <v>15840</v>
      </c>
      <c r="D13" s="41">
        <v>13501</v>
      </c>
      <c r="E13" s="41">
        <v>15840</v>
      </c>
      <c r="F13" s="42">
        <v>15840</v>
      </c>
      <c r="G13" s="58"/>
      <c r="H13" s="58"/>
      <c r="I13" s="59"/>
      <c r="J13" s="58"/>
      <c r="K13" s="58"/>
      <c r="L13" s="59"/>
      <c r="M13" s="127"/>
    </row>
    <row r="14" spans="1:13" ht="16.5">
      <c r="A14" s="41">
        <v>15841</v>
      </c>
      <c r="B14" s="41">
        <v>16500</v>
      </c>
      <c r="C14" s="42">
        <v>16500</v>
      </c>
      <c r="D14" s="41">
        <v>15841</v>
      </c>
      <c r="E14" s="41">
        <v>16500</v>
      </c>
      <c r="F14" s="42">
        <v>16500</v>
      </c>
      <c r="G14" s="58"/>
      <c r="H14" s="58"/>
      <c r="I14" s="59"/>
      <c r="J14" s="58"/>
      <c r="K14" s="58"/>
      <c r="L14" s="59"/>
      <c r="M14" s="127"/>
    </row>
    <row r="15" spans="1:21" ht="16.5">
      <c r="A15" s="41">
        <v>16501</v>
      </c>
      <c r="B15" s="41">
        <v>17280</v>
      </c>
      <c r="C15" s="42">
        <v>17280</v>
      </c>
      <c r="D15" s="41">
        <v>16501</v>
      </c>
      <c r="E15" s="41">
        <v>17280</v>
      </c>
      <c r="F15" s="42">
        <v>17280</v>
      </c>
      <c r="G15" s="58"/>
      <c r="H15" s="58"/>
      <c r="I15" s="59"/>
      <c r="J15" s="58"/>
      <c r="K15" s="58"/>
      <c r="L15" s="59"/>
      <c r="M15" s="127"/>
      <c r="O15" s="48" t="s">
        <v>50</v>
      </c>
      <c r="P15" s="49"/>
      <c r="Q15" s="49"/>
      <c r="R15" s="49"/>
      <c r="S15" s="49"/>
      <c r="T15" s="49"/>
      <c r="U15" s="49"/>
    </row>
    <row r="16" spans="1:13" ht="16.5">
      <c r="A16" s="41">
        <v>17281</v>
      </c>
      <c r="B16" s="41">
        <v>17880</v>
      </c>
      <c r="C16" s="42">
        <v>17880</v>
      </c>
      <c r="D16" s="41">
        <v>17281</v>
      </c>
      <c r="E16" s="41">
        <v>17880</v>
      </c>
      <c r="F16" s="42">
        <v>17880</v>
      </c>
      <c r="G16" s="58"/>
      <c r="H16" s="58"/>
      <c r="I16" s="59"/>
      <c r="J16" s="58"/>
      <c r="K16" s="58"/>
      <c r="L16" s="59"/>
      <c r="M16" s="127"/>
    </row>
    <row r="17" spans="1:13" ht="16.5">
      <c r="A17" s="41">
        <v>17881</v>
      </c>
      <c r="B17" s="41">
        <v>19047</v>
      </c>
      <c r="C17" s="42">
        <v>19047</v>
      </c>
      <c r="D17" s="41">
        <v>17881</v>
      </c>
      <c r="E17" s="41">
        <v>19047</v>
      </c>
      <c r="F17" s="42">
        <v>19047</v>
      </c>
      <c r="G17" s="58"/>
      <c r="H17" s="58"/>
      <c r="I17" s="59"/>
      <c r="J17" s="58"/>
      <c r="K17" s="58"/>
      <c r="L17" s="59"/>
      <c r="M17" s="127"/>
    </row>
    <row r="18" spans="1:13" ht="16.5">
      <c r="A18" s="41">
        <v>19048</v>
      </c>
      <c r="B18" s="41">
        <v>20008</v>
      </c>
      <c r="C18" s="42">
        <v>20008</v>
      </c>
      <c r="D18" s="41">
        <v>19048</v>
      </c>
      <c r="E18" s="41">
        <v>20008</v>
      </c>
      <c r="F18" s="42">
        <v>20008</v>
      </c>
      <c r="G18" s="58"/>
      <c r="H18" s="58"/>
      <c r="I18" s="59"/>
      <c r="J18" s="58"/>
      <c r="K18" s="58"/>
      <c r="L18" s="59"/>
      <c r="M18" s="127"/>
    </row>
    <row r="19" spans="1:13" ht="16.5">
      <c r="A19" s="41">
        <v>20009</v>
      </c>
      <c r="B19" s="41">
        <v>21009</v>
      </c>
      <c r="C19" s="42">
        <v>21009</v>
      </c>
      <c r="D19" s="41">
        <v>20009</v>
      </c>
      <c r="E19" s="41">
        <v>21009</v>
      </c>
      <c r="F19" s="42">
        <v>21009</v>
      </c>
      <c r="G19" s="58"/>
      <c r="H19" s="58"/>
      <c r="I19" s="59"/>
      <c r="J19" s="58"/>
      <c r="K19" s="58"/>
      <c r="L19" s="59"/>
      <c r="M19" s="127"/>
    </row>
    <row r="20" spans="1:13" ht="16.5">
      <c r="A20" s="41">
        <v>21010</v>
      </c>
      <c r="B20" s="41">
        <v>22000</v>
      </c>
      <c r="C20" s="42">
        <v>22000</v>
      </c>
      <c r="D20" s="41">
        <v>21010</v>
      </c>
      <c r="E20" s="41">
        <v>22000</v>
      </c>
      <c r="F20" s="60">
        <v>22000</v>
      </c>
      <c r="G20" s="65"/>
      <c r="H20" s="64"/>
      <c r="I20" s="59"/>
      <c r="J20" s="58"/>
      <c r="K20" s="58"/>
      <c r="L20" s="59"/>
      <c r="M20" s="127"/>
    </row>
    <row r="21" spans="1:13" ht="16.5">
      <c r="A21" s="41">
        <v>22001</v>
      </c>
      <c r="B21" s="41">
        <v>23100</v>
      </c>
      <c r="C21" s="42">
        <v>23100</v>
      </c>
      <c r="D21" s="41">
        <v>22001</v>
      </c>
      <c r="E21" s="41">
        <v>23100</v>
      </c>
      <c r="F21" s="42">
        <v>23100</v>
      </c>
      <c r="G21" s="64"/>
      <c r="H21" s="64"/>
      <c r="I21" s="59"/>
      <c r="J21" s="58"/>
      <c r="K21" s="58"/>
      <c r="L21" s="59"/>
      <c r="M21" s="127"/>
    </row>
    <row r="22" spans="1:13" ht="16.5">
      <c r="A22" s="41">
        <v>23101</v>
      </c>
      <c r="B22" s="41">
        <v>24000</v>
      </c>
      <c r="C22" s="42">
        <v>24000</v>
      </c>
      <c r="D22" s="41">
        <v>23101</v>
      </c>
      <c r="E22" s="41">
        <v>24000</v>
      </c>
      <c r="F22" s="42">
        <v>24000</v>
      </c>
      <c r="G22" s="64"/>
      <c r="H22" s="64"/>
      <c r="I22" s="59"/>
      <c r="J22" s="58"/>
      <c r="K22" s="58"/>
      <c r="L22" s="59"/>
      <c r="M22" s="41"/>
    </row>
    <row r="23" spans="1:13" ht="16.5">
      <c r="A23" s="41">
        <v>24001</v>
      </c>
      <c r="B23" s="88">
        <v>25250</v>
      </c>
      <c r="C23" s="126">
        <v>25250</v>
      </c>
      <c r="D23" s="41">
        <v>24001</v>
      </c>
      <c r="E23" s="88">
        <v>25250</v>
      </c>
      <c r="F23" s="126">
        <v>25250</v>
      </c>
      <c r="G23" s="64"/>
      <c r="H23" s="64"/>
      <c r="I23" s="59"/>
      <c r="J23" s="58"/>
      <c r="K23" s="58"/>
      <c r="L23" s="59"/>
      <c r="M23" s="127"/>
    </row>
    <row r="24" spans="1:13" ht="16.5">
      <c r="A24" s="41">
        <v>25251</v>
      </c>
      <c r="B24" s="88">
        <v>26400</v>
      </c>
      <c r="C24" s="126">
        <v>26400</v>
      </c>
      <c r="D24" s="88">
        <v>25251</v>
      </c>
      <c r="E24" s="88">
        <v>26400</v>
      </c>
      <c r="F24" s="126">
        <v>26400</v>
      </c>
      <c r="G24" s="64"/>
      <c r="H24" s="64"/>
      <c r="I24" s="59"/>
      <c r="J24" s="58"/>
      <c r="K24" s="58"/>
      <c r="L24" s="59"/>
      <c r="M24" s="127"/>
    </row>
    <row r="25" spans="1:12" ht="16.5">
      <c r="A25" s="88">
        <v>26401</v>
      </c>
      <c r="B25" s="63">
        <v>27470</v>
      </c>
      <c r="C25" s="66">
        <v>27470</v>
      </c>
      <c r="D25" s="88">
        <v>26401</v>
      </c>
      <c r="E25" s="63">
        <v>27470</v>
      </c>
      <c r="F25" s="66">
        <v>27470</v>
      </c>
      <c r="G25" s="88">
        <v>0</v>
      </c>
      <c r="H25" s="63">
        <v>24740</v>
      </c>
      <c r="I25" s="66">
        <v>27470</v>
      </c>
      <c r="J25" s="88">
        <v>0</v>
      </c>
      <c r="K25" s="63">
        <v>27470</v>
      </c>
      <c r="L25" s="66">
        <v>27470</v>
      </c>
    </row>
    <row r="26" spans="1:12" ht="16.5">
      <c r="A26" s="63">
        <v>27471</v>
      </c>
      <c r="B26" s="41">
        <v>27600</v>
      </c>
      <c r="C26" s="42">
        <v>27600</v>
      </c>
      <c r="D26" s="63">
        <v>27471</v>
      </c>
      <c r="E26" s="41">
        <v>27600</v>
      </c>
      <c r="F26" s="42">
        <v>27600</v>
      </c>
      <c r="G26" s="63">
        <v>27471</v>
      </c>
      <c r="H26" s="41">
        <v>27600</v>
      </c>
      <c r="I26" s="42">
        <v>27600</v>
      </c>
      <c r="J26" s="63">
        <v>27471</v>
      </c>
      <c r="K26" s="41">
        <v>27600</v>
      </c>
      <c r="L26" s="42">
        <v>27600</v>
      </c>
    </row>
    <row r="27" spans="1:12" ht="16.5">
      <c r="A27" s="41">
        <v>27601</v>
      </c>
      <c r="B27" s="41">
        <v>28800</v>
      </c>
      <c r="C27" s="42">
        <v>28800</v>
      </c>
      <c r="D27" s="41">
        <v>27601</v>
      </c>
      <c r="E27" s="41">
        <v>28800</v>
      </c>
      <c r="F27" s="42">
        <v>28800</v>
      </c>
      <c r="G27" s="41">
        <v>27601</v>
      </c>
      <c r="H27" s="41">
        <v>28800</v>
      </c>
      <c r="I27" s="42">
        <v>28800</v>
      </c>
      <c r="J27" s="41">
        <v>27601</v>
      </c>
      <c r="K27" s="41">
        <v>28800</v>
      </c>
      <c r="L27" s="42">
        <v>28800</v>
      </c>
    </row>
    <row r="28" spans="1:12" ht="16.5">
      <c r="A28" s="41">
        <v>28801</v>
      </c>
      <c r="B28" s="41">
        <v>30300</v>
      </c>
      <c r="C28" s="42">
        <v>30300</v>
      </c>
      <c r="D28" s="41">
        <v>28801</v>
      </c>
      <c r="E28" s="41">
        <v>30300</v>
      </c>
      <c r="F28" s="42">
        <v>30300</v>
      </c>
      <c r="G28" s="41">
        <v>28801</v>
      </c>
      <c r="H28" s="41">
        <v>30300</v>
      </c>
      <c r="I28" s="42">
        <v>30300</v>
      </c>
      <c r="J28" s="41">
        <v>28801</v>
      </c>
      <c r="K28" s="41">
        <v>30300</v>
      </c>
      <c r="L28" s="42">
        <v>30300</v>
      </c>
    </row>
    <row r="29" spans="1:12" ht="16.5">
      <c r="A29" s="41">
        <v>30301</v>
      </c>
      <c r="B29" s="41">
        <v>31800</v>
      </c>
      <c r="C29" s="42">
        <v>31800</v>
      </c>
      <c r="D29" s="41">
        <v>30301</v>
      </c>
      <c r="E29" s="41">
        <v>31800</v>
      </c>
      <c r="F29" s="42">
        <v>31800</v>
      </c>
      <c r="G29" s="41">
        <v>30301</v>
      </c>
      <c r="H29" s="41">
        <v>31800</v>
      </c>
      <c r="I29" s="42">
        <v>31800</v>
      </c>
      <c r="J29" s="41">
        <v>30301</v>
      </c>
      <c r="K29" s="41">
        <v>31800</v>
      </c>
      <c r="L29" s="42">
        <v>31800</v>
      </c>
    </row>
    <row r="30" spans="1:12" ht="16.5">
      <c r="A30" s="41">
        <v>31801</v>
      </c>
      <c r="B30" s="41">
        <v>33300</v>
      </c>
      <c r="C30" s="42">
        <v>33300</v>
      </c>
      <c r="D30" s="41">
        <v>31801</v>
      </c>
      <c r="E30" s="41">
        <v>33300</v>
      </c>
      <c r="F30" s="42">
        <v>33300</v>
      </c>
      <c r="G30" s="41">
        <v>31801</v>
      </c>
      <c r="H30" s="41">
        <v>33300</v>
      </c>
      <c r="I30" s="42">
        <v>33300</v>
      </c>
      <c r="J30" s="41">
        <v>31801</v>
      </c>
      <c r="K30" s="41">
        <v>33300</v>
      </c>
      <c r="L30" s="42">
        <v>33300</v>
      </c>
    </row>
    <row r="31" spans="1:12" ht="16.5">
      <c r="A31" s="41">
        <v>33301</v>
      </c>
      <c r="B31" s="41">
        <v>34800</v>
      </c>
      <c r="C31" s="42">
        <v>34800</v>
      </c>
      <c r="D31" s="41">
        <v>33301</v>
      </c>
      <c r="E31" s="41">
        <v>34800</v>
      </c>
      <c r="F31" s="42">
        <v>34800</v>
      </c>
      <c r="G31" s="41">
        <v>33301</v>
      </c>
      <c r="H31" s="41">
        <v>34800</v>
      </c>
      <c r="I31" s="42">
        <v>34800</v>
      </c>
      <c r="J31" s="41">
        <v>33301</v>
      </c>
      <c r="K31" s="41">
        <v>34800</v>
      </c>
      <c r="L31" s="42">
        <v>34800</v>
      </c>
    </row>
    <row r="32" spans="1:12" ht="16.5">
      <c r="A32" s="41">
        <v>34801</v>
      </c>
      <c r="B32" s="41">
        <v>36300</v>
      </c>
      <c r="C32" s="42">
        <v>36300</v>
      </c>
      <c r="D32" s="41">
        <v>34801</v>
      </c>
      <c r="E32" s="41">
        <v>36300</v>
      </c>
      <c r="F32" s="42">
        <v>36300</v>
      </c>
      <c r="G32" s="41">
        <v>34801</v>
      </c>
      <c r="H32" s="41">
        <v>36300</v>
      </c>
      <c r="I32" s="42">
        <v>36300</v>
      </c>
      <c r="J32" s="41">
        <v>34801</v>
      </c>
      <c r="K32" s="41">
        <v>36300</v>
      </c>
      <c r="L32" s="42">
        <v>36300</v>
      </c>
    </row>
    <row r="33" spans="1:12" ht="16.5">
      <c r="A33" s="41">
        <v>36301</v>
      </c>
      <c r="B33" s="41">
        <v>38200</v>
      </c>
      <c r="C33" s="42">
        <v>38200</v>
      </c>
      <c r="D33" s="41">
        <v>36301</v>
      </c>
      <c r="E33" s="41">
        <v>38200</v>
      </c>
      <c r="F33" s="42">
        <v>38200</v>
      </c>
      <c r="G33" s="41">
        <v>36301</v>
      </c>
      <c r="H33" s="41">
        <v>38200</v>
      </c>
      <c r="I33" s="42">
        <v>38200</v>
      </c>
      <c r="J33" s="41">
        <v>36301</v>
      </c>
      <c r="K33" s="41">
        <v>38200</v>
      </c>
      <c r="L33" s="42">
        <v>38200</v>
      </c>
    </row>
    <row r="34" spans="1:12" ht="16.5">
      <c r="A34" s="41">
        <v>38201</v>
      </c>
      <c r="B34" s="41">
        <v>40100</v>
      </c>
      <c r="C34" s="42">
        <v>40100</v>
      </c>
      <c r="D34" s="41">
        <v>38201</v>
      </c>
      <c r="E34" s="41">
        <v>40100</v>
      </c>
      <c r="F34" s="42">
        <v>40100</v>
      </c>
      <c r="G34" s="41">
        <v>38201</v>
      </c>
      <c r="H34" s="41">
        <v>40100</v>
      </c>
      <c r="I34" s="42">
        <v>40100</v>
      </c>
      <c r="J34" s="41">
        <v>38201</v>
      </c>
      <c r="K34" s="41">
        <v>40100</v>
      </c>
      <c r="L34" s="42">
        <v>40100</v>
      </c>
    </row>
    <row r="35" spans="1:12" ht="16.5">
      <c r="A35" s="41">
        <v>40101</v>
      </c>
      <c r="B35" s="41">
        <v>42000</v>
      </c>
      <c r="C35" s="42">
        <v>42000</v>
      </c>
      <c r="D35" s="41">
        <v>40101</v>
      </c>
      <c r="E35" s="41">
        <v>42000</v>
      </c>
      <c r="F35" s="42">
        <v>42000</v>
      </c>
      <c r="G35" s="41">
        <v>40101</v>
      </c>
      <c r="H35" s="41">
        <v>42000</v>
      </c>
      <c r="I35" s="42">
        <v>42000</v>
      </c>
      <c r="J35" s="41">
        <v>40101</v>
      </c>
      <c r="K35" s="41">
        <v>42000</v>
      </c>
      <c r="L35" s="42">
        <v>42000</v>
      </c>
    </row>
    <row r="36" spans="1:12" ht="16.5">
      <c r="A36" s="41">
        <v>42001</v>
      </c>
      <c r="B36" s="41">
        <v>43900</v>
      </c>
      <c r="C36" s="42">
        <v>43900</v>
      </c>
      <c r="D36" s="41">
        <v>42001</v>
      </c>
      <c r="E36" s="41">
        <v>43900</v>
      </c>
      <c r="F36" s="42">
        <v>43900</v>
      </c>
      <c r="G36" s="41">
        <v>42001</v>
      </c>
      <c r="H36" s="41">
        <v>43900</v>
      </c>
      <c r="I36" s="42">
        <v>43900</v>
      </c>
      <c r="J36" s="41">
        <v>42001</v>
      </c>
      <c r="K36" s="41">
        <v>43900</v>
      </c>
      <c r="L36" s="42">
        <v>43900</v>
      </c>
    </row>
    <row r="37" spans="1:12" ht="16.5">
      <c r="A37" s="41">
        <v>43901</v>
      </c>
      <c r="B37" s="41">
        <v>9999999999</v>
      </c>
      <c r="C37" s="42">
        <v>45800</v>
      </c>
      <c r="D37" s="41">
        <v>43901</v>
      </c>
      <c r="E37" s="41">
        <v>45800</v>
      </c>
      <c r="F37" s="42">
        <v>45800</v>
      </c>
      <c r="G37" s="41">
        <v>43901</v>
      </c>
      <c r="H37" s="41">
        <v>45800</v>
      </c>
      <c r="I37" s="42">
        <v>45800</v>
      </c>
      <c r="J37" s="41">
        <v>43901</v>
      </c>
      <c r="K37" s="60">
        <v>45800</v>
      </c>
      <c r="L37" s="42">
        <v>45800</v>
      </c>
    </row>
    <row r="38" spans="1:12" ht="16.5">
      <c r="A38" s="58"/>
      <c r="B38" s="58"/>
      <c r="C38" s="59"/>
      <c r="D38" s="88">
        <v>45801</v>
      </c>
      <c r="E38" s="88">
        <v>48200</v>
      </c>
      <c r="F38" s="126">
        <v>48200</v>
      </c>
      <c r="G38" s="41">
        <v>45801</v>
      </c>
      <c r="H38" s="41">
        <v>48200</v>
      </c>
      <c r="I38" s="42">
        <v>48200</v>
      </c>
      <c r="J38" s="129">
        <v>45801</v>
      </c>
      <c r="K38" s="60">
        <v>48200</v>
      </c>
      <c r="L38" s="42">
        <v>48200</v>
      </c>
    </row>
    <row r="39" spans="1:12" ht="16.5">
      <c r="A39" s="58"/>
      <c r="B39" s="58"/>
      <c r="C39" s="59"/>
      <c r="D39" s="41">
        <v>48201</v>
      </c>
      <c r="E39" s="41">
        <v>50600</v>
      </c>
      <c r="F39" s="42">
        <v>50600</v>
      </c>
      <c r="G39" s="41">
        <v>48201</v>
      </c>
      <c r="H39" s="41">
        <v>50600</v>
      </c>
      <c r="I39" s="42">
        <v>50600</v>
      </c>
      <c r="J39" s="129">
        <v>48201</v>
      </c>
      <c r="K39" s="60">
        <v>50600</v>
      </c>
      <c r="L39" s="42">
        <v>50600</v>
      </c>
    </row>
    <row r="40" spans="1:12" ht="16.5">
      <c r="A40" s="58"/>
      <c r="B40" s="58"/>
      <c r="C40" s="59"/>
      <c r="D40" s="41">
        <v>50601</v>
      </c>
      <c r="E40" s="41">
        <v>53000</v>
      </c>
      <c r="F40" s="42">
        <v>53000</v>
      </c>
      <c r="G40" s="41">
        <v>50601</v>
      </c>
      <c r="H40" s="41">
        <v>53000</v>
      </c>
      <c r="I40" s="42">
        <v>53000</v>
      </c>
      <c r="J40" s="129">
        <v>50601</v>
      </c>
      <c r="K40" s="60">
        <v>53000</v>
      </c>
      <c r="L40" s="42">
        <v>53000</v>
      </c>
    </row>
    <row r="41" spans="1:12" ht="16.5">
      <c r="A41" s="58"/>
      <c r="B41" s="58"/>
      <c r="C41" s="59"/>
      <c r="D41" s="41">
        <v>53001</v>
      </c>
      <c r="E41" s="41">
        <v>55400</v>
      </c>
      <c r="F41" s="42">
        <v>55400</v>
      </c>
      <c r="G41" s="41">
        <v>53001</v>
      </c>
      <c r="H41" s="41">
        <v>55400</v>
      </c>
      <c r="I41" s="42">
        <v>55400</v>
      </c>
      <c r="J41" s="129">
        <v>53001</v>
      </c>
      <c r="K41" s="60">
        <v>55400</v>
      </c>
      <c r="L41" s="42">
        <v>55400</v>
      </c>
    </row>
    <row r="42" spans="1:12" ht="16.5">
      <c r="A42" s="58"/>
      <c r="B42" s="58"/>
      <c r="C42" s="59"/>
      <c r="D42" s="41">
        <v>55401</v>
      </c>
      <c r="E42" s="41">
        <v>57800</v>
      </c>
      <c r="F42" s="42">
        <v>57800</v>
      </c>
      <c r="G42" s="41">
        <v>55401</v>
      </c>
      <c r="H42" s="41">
        <v>57800</v>
      </c>
      <c r="I42" s="42">
        <v>57800</v>
      </c>
      <c r="J42" s="129">
        <v>55401</v>
      </c>
      <c r="K42" s="60">
        <v>57800</v>
      </c>
      <c r="L42" s="42">
        <v>57800</v>
      </c>
    </row>
    <row r="43" spans="1:12" ht="16.5">
      <c r="A43" s="58"/>
      <c r="B43" s="58"/>
      <c r="C43" s="59"/>
      <c r="D43" s="41">
        <v>57801</v>
      </c>
      <c r="E43" s="41">
        <v>60800</v>
      </c>
      <c r="F43" s="42">
        <v>60800</v>
      </c>
      <c r="G43" s="41">
        <v>57801</v>
      </c>
      <c r="H43" s="41">
        <v>60800</v>
      </c>
      <c r="I43" s="42">
        <v>60800</v>
      </c>
      <c r="J43" s="129">
        <v>57801</v>
      </c>
      <c r="K43" s="60">
        <v>60800</v>
      </c>
      <c r="L43" s="42">
        <v>60800</v>
      </c>
    </row>
    <row r="44" spans="1:12" ht="16.5">
      <c r="A44" s="58"/>
      <c r="B44" s="58"/>
      <c r="C44" s="59"/>
      <c r="D44" s="41">
        <v>60801</v>
      </c>
      <c r="E44" s="41">
        <v>63800</v>
      </c>
      <c r="F44" s="42">
        <v>63800</v>
      </c>
      <c r="G44" s="41">
        <v>60801</v>
      </c>
      <c r="H44" s="41">
        <v>63800</v>
      </c>
      <c r="I44" s="42">
        <v>63800</v>
      </c>
      <c r="J44" s="129">
        <v>60801</v>
      </c>
      <c r="K44" s="60">
        <v>63800</v>
      </c>
      <c r="L44" s="42">
        <v>63800</v>
      </c>
    </row>
    <row r="45" spans="1:12" ht="16.5">
      <c r="A45" s="58"/>
      <c r="B45" s="58"/>
      <c r="C45" s="59"/>
      <c r="D45" s="41">
        <v>63801</v>
      </c>
      <c r="E45" s="41">
        <v>66800</v>
      </c>
      <c r="F45" s="42">
        <v>66800</v>
      </c>
      <c r="G45" s="41">
        <v>63801</v>
      </c>
      <c r="H45" s="41">
        <v>66800</v>
      </c>
      <c r="I45" s="42">
        <v>66800</v>
      </c>
      <c r="J45" s="129">
        <v>63801</v>
      </c>
      <c r="K45" s="60">
        <v>66800</v>
      </c>
      <c r="L45" s="42">
        <v>66800</v>
      </c>
    </row>
    <row r="46" spans="1:12" ht="16.5">
      <c r="A46" s="58"/>
      <c r="B46" s="58"/>
      <c r="C46" s="59"/>
      <c r="D46" s="41">
        <v>66801</v>
      </c>
      <c r="E46" s="41">
        <v>69800</v>
      </c>
      <c r="F46" s="42">
        <v>69800</v>
      </c>
      <c r="G46" s="41">
        <v>66801</v>
      </c>
      <c r="H46" s="41">
        <v>69800</v>
      </c>
      <c r="I46" s="42">
        <v>69800</v>
      </c>
      <c r="J46" s="129">
        <v>66801</v>
      </c>
      <c r="K46" s="60">
        <v>69800</v>
      </c>
      <c r="L46" s="42">
        <v>69800</v>
      </c>
    </row>
    <row r="47" spans="1:12" ht="16.5">
      <c r="A47" s="58"/>
      <c r="B47" s="58"/>
      <c r="C47" s="59"/>
      <c r="D47" s="41">
        <v>69801</v>
      </c>
      <c r="E47" s="41">
        <v>72800</v>
      </c>
      <c r="F47" s="42">
        <v>72800</v>
      </c>
      <c r="G47" s="41">
        <v>69801</v>
      </c>
      <c r="H47" s="41">
        <v>72800</v>
      </c>
      <c r="I47" s="42">
        <v>72800</v>
      </c>
      <c r="J47" s="129">
        <v>69801</v>
      </c>
      <c r="K47" s="60">
        <v>9999999999</v>
      </c>
      <c r="L47" s="42">
        <v>72800</v>
      </c>
    </row>
    <row r="48" spans="1:12" ht="16.5">
      <c r="A48" s="58"/>
      <c r="B48" s="58"/>
      <c r="C48" s="59"/>
      <c r="D48" s="41">
        <v>72801</v>
      </c>
      <c r="E48" s="41">
        <v>76500</v>
      </c>
      <c r="F48" s="42">
        <v>76500</v>
      </c>
      <c r="G48" s="41">
        <v>72801</v>
      </c>
      <c r="H48" s="41">
        <v>76500</v>
      </c>
      <c r="I48" s="42">
        <v>76500</v>
      </c>
      <c r="J48" s="58"/>
      <c r="K48" s="58"/>
      <c r="L48" s="59"/>
    </row>
    <row r="49" spans="1:12" ht="16.5">
      <c r="A49" s="58"/>
      <c r="B49" s="58"/>
      <c r="C49" s="59"/>
      <c r="D49" s="41">
        <v>76501</v>
      </c>
      <c r="E49" s="41">
        <v>80200</v>
      </c>
      <c r="F49" s="42">
        <v>80200</v>
      </c>
      <c r="G49" s="41">
        <v>76501</v>
      </c>
      <c r="H49" s="41">
        <v>80200</v>
      </c>
      <c r="I49" s="42">
        <v>80200</v>
      </c>
      <c r="J49" s="58"/>
      <c r="K49" s="58"/>
      <c r="L49" s="59"/>
    </row>
    <row r="50" spans="1:12" ht="16.5">
      <c r="A50" s="58"/>
      <c r="B50" s="58"/>
      <c r="C50" s="59"/>
      <c r="D50" s="41">
        <v>80201</v>
      </c>
      <c r="E50" s="41">
        <v>83900</v>
      </c>
      <c r="F50" s="42">
        <v>83900</v>
      </c>
      <c r="G50" s="41">
        <v>80201</v>
      </c>
      <c r="H50" s="41">
        <v>83900</v>
      </c>
      <c r="I50" s="42">
        <v>83900</v>
      </c>
      <c r="J50" s="58"/>
      <c r="K50" s="58"/>
      <c r="L50" s="59"/>
    </row>
    <row r="51" spans="1:12" ht="16.5">
      <c r="A51" s="58"/>
      <c r="B51" s="58"/>
      <c r="C51" s="59"/>
      <c r="D51" s="41">
        <v>83901</v>
      </c>
      <c r="E51" s="41">
        <v>87600</v>
      </c>
      <c r="F51" s="42">
        <v>87600</v>
      </c>
      <c r="G51" s="41">
        <v>83901</v>
      </c>
      <c r="H51" s="41">
        <v>87600</v>
      </c>
      <c r="I51" s="42">
        <v>87600</v>
      </c>
      <c r="J51" s="58"/>
      <c r="K51" s="58"/>
      <c r="L51" s="59"/>
    </row>
    <row r="52" spans="1:12" ht="16.5">
      <c r="A52" s="58"/>
      <c r="B52" s="58"/>
      <c r="C52" s="59"/>
      <c r="D52" s="41">
        <v>87601</v>
      </c>
      <c r="E52" s="41">
        <v>92100</v>
      </c>
      <c r="F52" s="42">
        <v>92100</v>
      </c>
      <c r="G52" s="41">
        <v>87601</v>
      </c>
      <c r="H52" s="41">
        <v>92100</v>
      </c>
      <c r="I52" s="42">
        <v>92100</v>
      </c>
      <c r="J52" s="58"/>
      <c r="K52" s="58"/>
      <c r="L52" s="59"/>
    </row>
    <row r="53" spans="1:12" ht="16.5">
      <c r="A53" s="58"/>
      <c r="B53" s="58"/>
      <c r="C53" s="59"/>
      <c r="D53" s="41">
        <v>92101</v>
      </c>
      <c r="E53" s="41">
        <v>96600</v>
      </c>
      <c r="F53" s="42">
        <v>96600</v>
      </c>
      <c r="G53" s="41">
        <v>92101</v>
      </c>
      <c r="H53" s="41">
        <v>96600</v>
      </c>
      <c r="I53" s="42">
        <v>96600</v>
      </c>
      <c r="J53" s="58"/>
      <c r="K53" s="58"/>
      <c r="L53" s="59"/>
    </row>
    <row r="54" spans="1:12" ht="16.5">
      <c r="A54" s="58"/>
      <c r="B54" s="58"/>
      <c r="C54" s="59"/>
      <c r="D54" s="41">
        <v>96601</v>
      </c>
      <c r="E54" s="41">
        <v>101100</v>
      </c>
      <c r="F54" s="42">
        <v>101100</v>
      </c>
      <c r="G54" s="41">
        <v>96601</v>
      </c>
      <c r="H54" s="41">
        <v>101100</v>
      </c>
      <c r="I54" s="42">
        <v>101100</v>
      </c>
      <c r="J54" s="58"/>
      <c r="K54" s="58"/>
      <c r="L54" s="59"/>
    </row>
    <row r="55" spans="1:12" ht="16.5">
      <c r="A55" s="58"/>
      <c r="B55" s="58"/>
      <c r="C55" s="59"/>
      <c r="D55" s="41">
        <v>101101</v>
      </c>
      <c r="E55" s="41">
        <v>105600</v>
      </c>
      <c r="F55" s="42">
        <v>105600</v>
      </c>
      <c r="G55" s="41">
        <v>101101</v>
      </c>
      <c r="H55" s="41">
        <v>105600</v>
      </c>
      <c r="I55" s="42">
        <v>105600</v>
      </c>
      <c r="J55" s="58"/>
      <c r="K55" s="58"/>
      <c r="L55" s="59"/>
    </row>
    <row r="56" spans="1:12" ht="16.5">
      <c r="A56" s="58"/>
      <c r="B56" s="58"/>
      <c r="C56" s="59"/>
      <c r="D56" s="41">
        <v>105601</v>
      </c>
      <c r="E56" s="41">
        <v>110100</v>
      </c>
      <c r="F56" s="42">
        <v>110100</v>
      </c>
      <c r="G56" s="41">
        <v>105601</v>
      </c>
      <c r="H56" s="41">
        <v>110100</v>
      </c>
      <c r="I56" s="42">
        <v>110100</v>
      </c>
      <c r="J56" s="58"/>
      <c r="K56" s="58"/>
      <c r="L56" s="59"/>
    </row>
    <row r="57" spans="1:12" ht="16.5">
      <c r="A57" s="58"/>
      <c r="B57" s="58"/>
      <c r="C57" s="59"/>
      <c r="D57" s="41">
        <v>110101</v>
      </c>
      <c r="E57" s="41">
        <v>115500</v>
      </c>
      <c r="F57" s="42">
        <v>115500</v>
      </c>
      <c r="G57" s="41">
        <v>110101</v>
      </c>
      <c r="H57" s="41">
        <v>115500</v>
      </c>
      <c r="I57" s="42">
        <v>115500</v>
      </c>
      <c r="J57" s="58"/>
      <c r="K57" s="58"/>
      <c r="L57" s="59"/>
    </row>
    <row r="58" spans="1:12" ht="16.5">
      <c r="A58" s="58"/>
      <c r="B58" s="58"/>
      <c r="C58" s="59"/>
      <c r="D58" s="41">
        <v>115501</v>
      </c>
      <c r="E58" s="41">
        <v>120900</v>
      </c>
      <c r="F58" s="42">
        <v>120900</v>
      </c>
      <c r="G58" s="41">
        <v>115501</v>
      </c>
      <c r="H58" s="41">
        <v>120900</v>
      </c>
      <c r="I58" s="42">
        <v>120900</v>
      </c>
      <c r="J58" s="58"/>
      <c r="K58" s="58"/>
      <c r="L58" s="59"/>
    </row>
    <row r="59" spans="1:17" ht="16.5">
      <c r="A59" s="58"/>
      <c r="B59" s="58"/>
      <c r="C59" s="59"/>
      <c r="D59" s="41">
        <v>120901</v>
      </c>
      <c r="E59" s="41">
        <v>126300</v>
      </c>
      <c r="F59" s="42">
        <v>126300</v>
      </c>
      <c r="G59" s="41">
        <v>120901</v>
      </c>
      <c r="H59" s="41">
        <v>126300</v>
      </c>
      <c r="I59" s="42">
        <v>126300</v>
      </c>
      <c r="J59" s="58"/>
      <c r="K59" s="58"/>
      <c r="L59" s="59"/>
      <c r="Q59" s="128"/>
    </row>
    <row r="60" spans="1:12" ht="16.5">
      <c r="A60" s="58"/>
      <c r="B60" s="58"/>
      <c r="C60" s="59"/>
      <c r="D60" s="41">
        <v>126301</v>
      </c>
      <c r="E60" s="41">
        <v>131700</v>
      </c>
      <c r="F60" s="42">
        <v>131700</v>
      </c>
      <c r="G60" s="41">
        <v>126301</v>
      </c>
      <c r="H60" s="41">
        <v>131700</v>
      </c>
      <c r="I60" s="42">
        <v>131700</v>
      </c>
      <c r="J60" s="58"/>
      <c r="K60" s="58"/>
      <c r="L60" s="59"/>
    </row>
    <row r="61" spans="1:12" ht="16.5">
      <c r="A61" s="58"/>
      <c r="B61" s="58"/>
      <c r="C61" s="59"/>
      <c r="D61" s="41">
        <v>131701</v>
      </c>
      <c r="E61" s="41">
        <v>137100</v>
      </c>
      <c r="F61" s="42">
        <v>137100</v>
      </c>
      <c r="G61" s="41">
        <v>131701</v>
      </c>
      <c r="H61" s="41">
        <v>137100</v>
      </c>
      <c r="I61" s="42">
        <v>137100</v>
      </c>
      <c r="J61" s="58"/>
      <c r="K61" s="58"/>
      <c r="L61" s="59"/>
    </row>
    <row r="62" spans="1:12" ht="16.5">
      <c r="A62" s="58"/>
      <c r="B62" s="58"/>
      <c r="C62" s="59"/>
      <c r="D62" s="41">
        <v>137101</v>
      </c>
      <c r="E62" s="41">
        <v>142500</v>
      </c>
      <c r="F62" s="42">
        <v>142500</v>
      </c>
      <c r="G62" s="41">
        <v>137101</v>
      </c>
      <c r="H62" s="41">
        <v>142500</v>
      </c>
      <c r="I62" s="42">
        <v>142500</v>
      </c>
      <c r="J62" s="58"/>
      <c r="K62" s="58"/>
      <c r="L62" s="59"/>
    </row>
    <row r="63" spans="1:12" ht="16.5">
      <c r="A63" s="58"/>
      <c r="B63" s="58"/>
      <c r="C63" s="59"/>
      <c r="D63" s="41">
        <v>142501</v>
      </c>
      <c r="E63" s="41">
        <v>147900</v>
      </c>
      <c r="F63" s="42">
        <v>147900</v>
      </c>
      <c r="G63" s="41">
        <v>142501</v>
      </c>
      <c r="H63" s="41">
        <v>147900</v>
      </c>
      <c r="I63" s="42">
        <v>147900</v>
      </c>
      <c r="J63" s="58"/>
      <c r="K63" s="58"/>
      <c r="L63" s="59"/>
    </row>
    <row r="64" spans="1:12" ht="16.5">
      <c r="A64" s="58"/>
      <c r="B64" s="58"/>
      <c r="C64" s="59"/>
      <c r="D64" s="41">
        <v>147901</v>
      </c>
      <c r="E64" s="41">
        <v>999999999</v>
      </c>
      <c r="F64" s="42">
        <v>150000</v>
      </c>
      <c r="G64" s="41">
        <v>147901</v>
      </c>
      <c r="H64" s="60">
        <v>150000</v>
      </c>
      <c r="I64" s="42">
        <v>150000</v>
      </c>
      <c r="J64" s="58"/>
      <c r="K64" s="58"/>
      <c r="L64" s="59"/>
    </row>
    <row r="65" spans="1:13" ht="16.5">
      <c r="A65" s="58"/>
      <c r="B65" s="58"/>
      <c r="C65" s="59"/>
      <c r="D65" s="58"/>
      <c r="E65" s="58"/>
      <c r="F65" s="59"/>
      <c r="G65" s="41">
        <v>150001</v>
      </c>
      <c r="H65" s="61">
        <v>156400</v>
      </c>
      <c r="I65" s="62">
        <v>156400</v>
      </c>
      <c r="J65" s="58"/>
      <c r="K65" s="58"/>
      <c r="L65" s="59"/>
      <c r="M65" s="61"/>
    </row>
    <row r="66" spans="1:13" ht="16.5">
      <c r="A66" s="58"/>
      <c r="B66" s="58"/>
      <c r="C66" s="59"/>
      <c r="D66" s="58"/>
      <c r="E66" s="58"/>
      <c r="F66" s="59"/>
      <c r="G66" s="61">
        <v>156401</v>
      </c>
      <c r="H66" s="61">
        <v>162800</v>
      </c>
      <c r="I66" s="62">
        <v>162800</v>
      </c>
      <c r="J66" s="58"/>
      <c r="K66" s="58"/>
      <c r="L66" s="59"/>
      <c r="M66" s="61"/>
    </row>
    <row r="67" spans="1:13" ht="16.5">
      <c r="A67" s="58"/>
      <c r="B67" s="58"/>
      <c r="C67" s="59"/>
      <c r="D67" s="58"/>
      <c r="E67" s="58"/>
      <c r="F67" s="59"/>
      <c r="G67" s="61">
        <v>162801</v>
      </c>
      <c r="H67" s="61">
        <v>169200</v>
      </c>
      <c r="I67" s="62">
        <v>169200</v>
      </c>
      <c r="J67" s="58"/>
      <c r="K67" s="58"/>
      <c r="L67" s="59"/>
      <c r="M67" s="61"/>
    </row>
    <row r="68" spans="1:13" ht="16.5">
      <c r="A68" s="58"/>
      <c r="B68" s="58"/>
      <c r="C68" s="59"/>
      <c r="D68" s="58"/>
      <c r="E68" s="58"/>
      <c r="F68" s="59"/>
      <c r="G68" s="61">
        <v>169201</v>
      </c>
      <c r="H68" s="61">
        <v>175600</v>
      </c>
      <c r="I68" s="62">
        <v>175600</v>
      </c>
      <c r="J68" s="58"/>
      <c r="K68" s="58"/>
      <c r="L68" s="59"/>
      <c r="M68" s="61"/>
    </row>
    <row r="69" spans="1:13" ht="16.5">
      <c r="A69" s="58"/>
      <c r="B69" s="58"/>
      <c r="C69" s="59"/>
      <c r="D69" s="58"/>
      <c r="E69" s="58"/>
      <c r="F69" s="59"/>
      <c r="G69" s="61">
        <v>175601</v>
      </c>
      <c r="H69" s="41">
        <v>182000</v>
      </c>
      <c r="I69" s="62">
        <v>182000</v>
      </c>
      <c r="J69" s="58"/>
      <c r="K69" s="58"/>
      <c r="L69" s="59"/>
      <c r="M69" s="61"/>
    </row>
    <row r="70" spans="1:12" ht="16.5">
      <c r="A70" s="58"/>
      <c r="B70" s="58"/>
      <c r="C70" s="59"/>
      <c r="D70" s="58"/>
      <c r="E70" s="58"/>
      <c r="F70" s="59"/>
      <c r="G70" s="41">
        <v>182001</v>
      </c>
      <c r="H70" s="41">
        <v>189500</v>
      </c>
      <c r="I70" s="42">
        <v>189500</v>
      </c>
      <c r="J70" s="58"/>
      <c r="K70" s="58"/>
      <c r="L70" s="59"/>
    </row>
    <row r="71" spans="1:12" ht="16.5">
      <c r="A71" s="58"/>
      <c r="B71" s="58"/>
      <c r="C71" s="59"/>
      <c r="D71" s="58"/>
      <c r="E71" s="58"/>
      <c r="F71" s="59"/>
      <c r="G71" s="41">
        <v>189501</v>
      </c>
      <c r="H71" s="41">
        <v>197000</v>
      </c>
      <c r="I71" s="42">
        <v>197000</v>
      </c>
      <c r="J71" s="58"/>
      <c r="K71" s="58"/>
      <c r="L71" s="59"/>
    </row>
    <row r="72" spans="1:12" ht="16.5">
      <c r="A72" s="58"/>
      <c r="B72" s="58"/>
      <c r="C72" s="59"/>
      <c r="D72" s="58"/>
      <c r="E72" s="58"/>
      <c r="F72" s="59"/>
      <c r="G72" s="41">
        <v>197001</v>
      </c>
      <c r="H72" s="41">
        <v>204500</v>
      </c>
      <c r="I72" s="42">
        <v>204500</v>
      </c>
      <c r="J72" s="58"/>
      <c r="K72" s="58"/>
      <c r="L72" s="59"/>
    </row>
    <row r="73" spans="1:12" ht="16.5">
      <c r="A73" s="58"/>
      <c r="B73" s="58"/>
      <c r="C73" s="59"/>
      <c r="D73" s="58"/>
      <c r="E73" s="58"/>
      <c r="F73" s="59"/>
      <c r="G73" s="41">
        <v>204501</v>
      </c>
      <c r="H73" s="41">
        <v>212000</v>
      </c>
      <c r="I73" s="42">
        <v>212000</v>
      </c>
      <c r="J73" s="58"/>
      <c r="K73" s="58"/>
      <c r="L73" s="59"/>
    </row>
    <row r="74" spans="1:12" ht="16.5">
      <c r="A74" s="58"/>
      <c r="B74" s="58"/>
      <c r="C74" s="59"/>
      <c r="D74" s="58"/>
      <c r="E74" s="58"/>
      <c r="F74" s="59"/>
      <c r="G74" s="41">
        <v>212001</v>
      </c>
      <c r="H74" s="41">
        <v>999999999</v>
      </c>
      <c r="I74" s="42">
        <v>219500</v>
      </c>
      <c r="J74" s="58"/>
      <c r="K74" s="58"/>
      <c r="L74" s="59"/>
    </row>
    <row r="75" spans="1:12" ht="16.5">
      <c r="A75" s="58"/>
      <c r="B75" s="58"/>
      <c r="C75" s="59"/>
      <c r="D75" s="58"/>
      <c r="E75" s="58"/>
      <c r="F75" s="59"/>
      <c r="G75" s="58"/>
      <c r="H75" s="58"/>
      <c r="I75" s="59"/>
      <c r="J75" s="58"/>
      <c r="K75" s="58"/>
      <c r="L75" s="59"/>
    </row>
    <row r="76" spans="1:12" ht="16.5">
      <c r="A76" s="58"/>
      <c r="B76" s="58"/>
      <c r="C76" s="59"/>
      <c r="D76" s="58"/>
      <c r="E76" s="58"/>
      <c r="F76" s="59"/>
      <c r="G76" s="58"/>
      <c r="H76" s="58"/>
      <c r="I76" s="59"/>
      <c r="J76" s="58"/>
      <c r="K76" s="58"/>
      <c r="L76" s="59"/>
    </row>
    <row r="77" spans="1:12" ht="16.5">
      <c r="A77" s="58"/>
      <c r="B77" s="58"/>
      <c r="C77" s="59"/>
      <c r="D77" s="58"/>
      <c r="E77" s="58"/>
      <c r="F77" s="59"/>
      <c r="G77" s="58"/>
      <c r="H77" s="58"/>
      <c r="I77" s="59"/>
      <c r="J77" s="58"/>
      <c r="K77" s="58"/>
      <c r="L77" s="59"/>
    </row>
  </sheetData>
  <sheetProtection/>
  <mergeCells count="7">
    <mergeCell ref="A1:C1"/>
    <mergeCell ref="D1:F1"/>
    <mergeCell ref="G1:I1"/>
    <mergeCell ref="O1:R1"/>
    <mergeCell ref="O3:R3"/>
    <mergeCell ref="O5:W5"/>
    <mergeCell ref="J1:L1"/>
  </mergeCells>
  <printOptions/>
  <pageMargins left="0.7" right="0.7" top="0.75" bottom="0.75" header="0.3" footer="0.3"/>
  <pageSetup fitToHeight="1" fitToWidth="1" horizontalDpi="600" verticalDpi="60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73"/>
  <sheetViews>
    <sheetView zoomScale="80" zoomScaleNormal="80" zoomScalePageLayoutView="0" workbookViewId="0" topLeftCell="A1">
      <selection activeCell="O17" sqref="O17"/>
    </sheetView>
  </sheetViews>
  <sheetFormatPr defaultColWidth="9.00390625" defaultRowHeight="15.75"/>
  <cols>
    <col min="1" max="1" width="12.25390625" style="6" customWidth="1"/>
    <col min="2" max="3" width="13.375" style="6" customWidth="1"/>
    <col min="4" max="5" width="13.625" style="6" customWidth="1"/>
    <col min="6" max="7" width="11.50390625" style="6" customWidth="1"/>
    <col min="8" max="13" width="11.125" style="1" customWidth="1"/>
    <col min="14" max="16384" width="9.00390625" style="1" customWidth="1"/>
  </cols>
  <sheetData>
    <row r="1" spans="1:13" ht="30.75">
      <c r="A1" s="70" t="s">
        <v>19</v>
      </c>
      <c r="B1" s="72" t="s">
        <v>68</v>
      </c>
      <c r="C1" s="73" t="s">
        <v>69</v>
      </c>
      <c r="D1" s="76" t="s">
        <v>38</v>
      </c>
      <c r="E1" s="122" t="s">
        <v>113</v>
      </c>
      <c r="F1" s="77" t="s">
        <v>4</v>
      </c>
      <c r="G1" s="137" t="s">
        <v>9</v>
      </c>
      <c r="H1" s="79" t="s">
        <v>0</v>
      </c>
      <c r="I1" s="80" t="s">
        <v>6</v>
      </c>
      <c r="J1" s="80" t="s">
        <v>1</v>
      </c>
      <c r="K1" s="124" t="s">
        <v>2</v>
      </c>
      <c r="L1" s="134" t="s">
        <v>3</v>
      </c>
      <c r="M1" s="82" t="s">
        <v>7</v>
      </c>
    </row>
    <row r="2" spans="1:13" ht="16.5">
      <c r="A2" s="71">
        <v>30</v>
      </c>
      <c r="B2" s="74">
        <v>0</v>
      </c>
      <c r="C2" s="75">
        <v>1500</v>
      </c>
      <c r="D2" s="78">
        <f>VLOOKUP(C2,'113級距'!A$10:C$37,3,TRUE)</f>
        <v>11100</v>
      </c>
      <c r="E2" s="123">
        <f>VLOOKUP(C2,'113級距'!J$25:L$47,3,TRUE)</f>
        <v>27470</v>
      </c>
      <c r="F2" s="68">
        <f>VLOOKUP(C2,'113級距'!D$3:F$64,3,TRUE)</f>
        <v>1500</v>
      </c>
      <c r="G2" s="136">
        <f>VLOOKUP(C2,'113級距'!G$25:I$74,3,TRUE)</f>
        <v>27470</v>
      </c>
      <c r="H2" s="81">
        <f>ROUND(D2*'113級距'!$P$6*0.7*A2/30,0)+ROUND(D2*'113級距'!$P$7*0.7*A2/30,0)</f>
        <v>933</v>
      </c>
      <c r="I2" s="69">
        <f>ROUND(G2*'113級距'!$P$9*0.6*'113級距'!$P$10,0)</f>
        <v>1329</v>
      </c>
      <c r="J2" s="69">
        <f>ROUND(F2*'113級距'!$P$2*A2/30,0)</f>
        <v>90</v>
      </c>
      <c r="K2" s="125">
        <f>ROUND(E2*'113級距'!$P$4*A2/30,0)</f>
        <v>30</v>
      </c>
      <c r="L2" s="135">
        <f>ROUND(D2*'113級距'!$P$6*0.2*A2/30,0)+ROUND(D2*'113級距'!$P$7*0.2*A2/30,0)</f>
        <v>266</v>
      </c>
      <c r="M2" s="83">
        <f>ROUND(G2*'113級距'!$P$9*0.3,0)</f>
        <v>426</v>
      </c>
    </row>
    <row r="3" spans="1:13" ht="16.5">
      <c r="A3" s="71">
        <v>30</v>
      </c>
      <c r="B3" s="74">
        <f>C2+1</f>
        <v>1501</v>
      </c>
      <c r="C3" s="75">
        <v>3000</v>
      </c>
      <c r="D3" s="78">
        <f>VLOOKUP(C3,'113級距'!A$10:C$37,3,TRUE)</f>
        <v>11100</v>
      </c>
      <c r="E3" s="123">
        <f>VLOOKUP(C3,'113級距'!J$25:L$47,3,TRUE)</f>
        <v>27470</v>
      </c>
      <c r="F3" s="68">
        <f>VLOOKUP(C3,'113級距'!D$3:F$64,3,TRUE)</f>
        <v>3000</v>
      </c>
      <c r="G3" s="136">
        <f>VLOOKUP(C3,'113級距'!G$25:I$74,3,TRUE)</f>
        <v>27470</v>
      </c>
      <c r="H3" s="81">
        <f>ROUND(D3*'113級距'!$P$6*0.7*A3/30,0)+ROUND(D3*'113級距'!$P$7*0.7*A3/30,0)</f>
        <v>933</v>
      </c>
      <c r="I3" s="69">
        <f>ROUND(G3*'113級距'!$P$9*0.6*'113級距'!$P$10,0)</f>
        <v>1329</v>
      </c>
      <c r="J3" s="69">
        <f>ROUND(F3*'113級距'!$P$2*A3/30,0)</f>
        <v>180</v>
      </c>
      <c r="K3" s="125">
        <f>ROUND(E3*'113級距'!$P$4*A3/30,0)</f>
        <v>30</v>
      </c>
      <c r="L3" s="135">
        <f>ROUND(D3*'113級距'!$P$6*0.2*A3/30,0)+ROUND(D3*'113級距'!$P$7*0.2*A3/30,0)</f>
        <v>266</v>
      </c>
      <c r="M3" s="83">
        <f>ROUND(G3*'113級距'!$P$9*0.3,0)</f>
        <v>426</v>
      </c>
    </row>
    <row r="4" spans="1:13" ht="16.5">
      <c r="A4" s="71">
        <v>30</v>
      </c>
      <c r="B4" s="74">
        <f aca="true" t="shared" si="0" ref="B4:B67">C3+1</f>
        <v>3001</v>
      </c>
      <c r="C4" s="75">
        <v>4500</v>
      </c>
      <c r="D4" s="78">
        <f>VLOOKUP(C4,'113級距'!A$10:C$37,3,TRUE)</f>
        <v>11100</v>
      </c>
      <c r="E4" s="123">
        <f>VLOOKUP(C4,'113級距'!J$25:L$47,3,TRUE)</f>
        <v>27470</v>
      </c>
      <c r="F4" s="68">
        <f>VLOOKUP(C4,'113級距'!D$3:F$64,3,TRUE)</f>
        <v>4500</v>
      </c>
      <c r="G4" s="136">
        <f>VLOOKUP(C4,'113級距'!G$25:I$74,3,TRUE)</f>
        <v>27470</v>
      </c>
      <c r="H4" s="81">
        <f>ROUND(D4*'113級距'!$P$6*0.7*A4/30,0)+ROUND(D4*'113級距'!$P$7*0.7*A4/30,0)</f>
        <v>933</v>
      </c>
      <c r="I4" s="69">
        <f>ROUND(G4*'113級距'!$P$9*0.6*'113級距'!$P$10,0)</f>
        <v>1329</v>
      </c>
      <c r="J4" s="69">
        <f>ROUND(F4*'113級距'!$P$2*A4/30,0)</f>
        <v>270</v>
      </c>
      <c r="K4" s="125">
        <f>ROUND(E4*'113級距'!$P$4*A4/30,0)</f>
        <v>30</v>
      </c>
      <c r="L4" s="135">
        <f>ROUND(D4*'113級距'!$P$6*0.2*A4/30,0)+ROUND(D4*'113級距'!$P$7*0.2*A4/30,0)</f>
        <v>266</v>
      </c>
      <c r="M4" s="83">
        <f>ROUND(G4*'113級距'!$P$9*0.3,0)</f>
        <v>426</v>
      </c>
    </row>
    <row r="5" spans="1:13" ht="16.5">
      <c r="A5" s="71">
        <v>30</v>
      </c>
      <c r="B5" s="74">
        <f t="shared" si="0"/>
        <v>4501</v>
      </c>
      <c r="C5" s="75">
        <v>6000</v>
      </c>
      <c r="D5" s="78">
        <f>VLOOKUP(C5,'113級距'!A$10:C$37,3,TRUE)</f>
        <v>11100</v>
      </c>
      <c r="E5" s="123">
        <f>VLOOKUP(C5,'113級距'!J$25:L$47,3,TRUE)</f>
        <v>27470</v>
      </c>
      <c r="F5" s="68">
        <f>VLOOKUP(C5,'113級距'!D$3:F$64,3,TRUE)</f>
        <v>6000</v>
      </c>
      <c r="G5" s="136">
        <f>VLOOKUP(C5,'113級距'!G$25:I$74,3,TRUE)</f>
        <v>27470</v>
      </c>
      <c r="H5" s="81">
        <f>ROUND(D5*'113級距'!$P$6*0.7*A5/30,0)+ROUND(D5*'113級距'!$P$7*0.7*A5/30,0)</f>
        <v>933</v>
      </c>
      <c r="I5" s="69">
        <f>ROUND(G5*'113級距'!$P$9*0.6*'113級距'!$P$10,0)</f>
        <v>1329</v>
      </c>
      <c r="J5" s="69">
        <f>ROUND(F5*'113級距'!$P$2*A5/30,0)</f>
        <v>360</v>
      </c>
      <c r="K5" s="125">
        <f>ROUND(E5*'113級距'!$P$4*A5/30,0)</f>
        <v>30</v>
      </c>
      <c r="L5" s="135">
        <f>ROUND(D5*'113級距'!$P$6*0.2*A5/30,0)+ROUND(D5*'113級距'!$P$7*0.2*A5/30,0)</f>
        <v>266</v>
      </c>
      <c r="M5" s="83">
        <f>ROUND(G5*'113級距'!$P$9*0.3,0)</f>
        <v>426</v>
      </c>
    </row>
    <row r="6" spans="1:13" ht="16.5">
      <c r="A6" s="71">
        <v>30</v>
      </c>
      <c r="B6" s="74">
        <f>C5+1</f>
        <v>6001</v>
      </c>
      <c r="C6" s="75">
        <v>7500</v>
      </c>
      <c r="D6" s="78">
        <f>VLOOKUP(C6,'113級距'!A$10:C$37,3,TRUE)</f>
        <v>11100</v>
      </c>
      <c r="E6" s="123">
        <f>VLOOKUP(C6,'113級距'!J$25:L$47,3,TRUE)</f>
        <v>27470</v>
      </c>
      <c r="F6" s="68">
        <f>VLOOKUP(C6,'113級距'!D$3:F$64,3,TRUE)</f>
        <v>7500</v>
      </c>
      <c r="G6" s="136">
        <f>VLOOKUP(C6,'113級距'!G$25:I$74,3,TRUE)</f>
        <v>27470</v>
      </c>
      <c r="H6" s="81">
        <f>ROUND(D6*'113級距'!$P$6*0.7*A6/30,0)+ROUND(D6*'113級距'!$P$7*0.7*A6/30,0)</f>
        <v>933</v>
      </c>
      <c r="I6" s="69">
        <f>ROUND(G6*'113級距'!$P$9*0.6*'113級距'!$P$10,0)</f>
        <v>1329</v>
      </c>
      <c r="J6" s="69">
        <f>ROUND(F6*'113級距'!$P$2*A6/30,0)</f>
        <v>450</v>
      </c>
      <c r="K6" s="125">
        <f>ROUND(E6*'113級距'!$P$4*A6/30,0)</f>
        <v>30</v>
      </c>
      <c r="L6" s="135">
        <f>ROUND(D6*'113級距'!$P$6*0.2*A6/30,0)+ROUND(D6*'113級距'!$P$7*0.2*A6/30,0)</f>
        <v>266</v>
      </c>
      <c r="M6" s="83">
        <f>ROUND(G6*'113級距'!$P$9*0.3,0)</f>
        <v>426</v>
      </c>
    </row>
    <row r="7" spans="1:13" ht="16.5">
      <c r="A7" s="71">
        <v>30</v>
      </c>
      <c r="B7" s="74">
        <f t="shared" si="0"/>
        <v>7501</v>
      </c>
      <c r="C7" s="75">
        <v>8700</v>
      </c>
      <c r="D7" s="78">
        <f>VLOOKUP(C7,'113級距'!A$10:C$37,3,TRUE)</f>
        <v>11100</v>
      </c>
      <c r="E7" s="123">
        <f>VLOOKUP(C7,'113級距'!J$25:L$47,3,TRUE)</f>
        <v>27470</v>
      </c>
      <c r="F7" s="68">
        <f>VLOOKUP(C7,'113級距'!D$3:F$64,3,TRUE)</f>
        <v>8700</v>
      </c>
      <c r="G7" s="136">
        <f>VLOOKUP(C7,'113級距'!G$25:I$74,3,TRUE)</f>
        <v>27470</v>
      </c>
      <c r="H7" s="81">
        <f>ROUND(D7*'113級距'!$P$6*0.7*A7/30,0)+ROUND(D7*'113級距'!$P$7*0.7*A7/30,0)</f>
        <v>933</v>
      </c>
      <c r="I7" s="69">
        <f>ROUND(G7*'113級距'!$P$9*0.6*'113級距'!$P$10,0)</f>
        <v>1329</v>
      </c>
      <c r="J7" s="69">
        <f>ROUND(F7*'113級距'!$P$2*A7/30,0)</f>
        <v>522</v>
      </c>
      <c r="K7" s="125">
        <f>ROUND(E7*'113級距'!$P$4*A7/30,0)</f>
        <v>30</v>
      </c>
      <c r="L7" s="135">
        <f>ROUND(D7*'113級距'!$P$6*0.2*A7/30,0)+ROUND(D7*'113級距'!$P$7*0.2*A7/30,0)</f>
        <v>266</v>
      </c>
      <c r="M7" s="83">
        <f>ROUND(G7*'113級距'!$P$9*0.3,0)</f>
        <v>426</v>
      </c>
    </row>
    <row r="8" spans="1:13" ht="16.5">
      <c r="A8" s="71">
        <v>30</v>
      </c>
      <c r="B8" s="74">
        <f t="shared" si="0"/>
        <v>8701</v>
      </c>
      <c r="C8" s="75">
        <v>9900</v>
      </c>
      <c r="D8" s="78">
        <f>VLOOKUP(C8,'113級距'!A$10:C$37,3,TRUE)</f>
        <v>11100</v>
      </c>
      <c r="E8" s="123">
        <f>VLOOKUP(C8,'113級距'!J$25:L$47,3,TRUE)</f>
        <v>27470</v>
      </c>
      <c r="F8" s="68">
        <f>VLOOKUP(C8,'113級距'!D$3:F$64,3,TRUE)</f>
        <v>9900</v>
      </c>
      <c r="G8" s="136">
        <f>VLOOKUP(C8,'113級距'!G$25:I$74,3,TRUE)</f>
        <v>27470</v>
      </c>
      <c r="H8" s="81">
        <f>ROUND(D8*'113級距'!$P$6*0.7*A8/30,0)+ROUND(D8*'113級距'!$P$7*0.7*A8/30,0)</f>
        <v>933</v>
      </c>
      <c r="I8" s="69">
        <f>ROUND(G8*'113級距'!$P$9*0.6*'113級距'!$P$10,0)</f>
        <v>1329</v>
      </c>
      <c r="J8" s="69">
        <f>ROUND(F8*'113級距'!$P$2*A8/30,0)</f>
        <v>594</v>
      </c>
      <c r="K8" s="125">
        <f>ROUND(E8*'113級距'!$P$4*A8/30,0)</f>
        <v>30</v>
      </c>
      <c r="L8" s="135">
        <f>ROUND(D8*'113級距'!$P$6*0.2*A8/30,0)+ROUND(D8*'113級距'!$P$7*0.2*A8/30,0)</f>
        <v>266</v>
      </c>
      <c r="M8" s="83">
        <f>ROUND(G8*'113級距'!$P$9*0.3,0)</f>
        <v>426</v>
      </c>
    </row>
    <row r="9" spans="1:13" ht="16.5">
      <c r="A9" s="71">
        <v>30</v>
      </c>
      <c r="B9" s="74">
        <f t="shared" si="0"/>
        <v>9901</v>
      </c>
      <c r="C9" s="75">
        <v>11100</v>
      </c>
      <c r="D9" s="78">
        <f>VLOOKUP(C9,'113級距'!A$10:C$37,3,TRUE)</f>
        <v>11100</v>
      </c>
      <c r="E9" s="123">
        <f>VLOOKUP(C9,'113級距'!J$25:L$47,3,TRUE)</f>
        <v>27470</v>
      </c>
      <c r="F9" s="68">
        <f>VLOOKUP(C9,'113級距'!D$3:F$64,3,TRUE)</f>
        <v>11100</v>
      </c>
      <c r="G9" s="136">
        <f>VLOOKUP(C9,'113級距'!G$25:I$74,3,TRUE)</f>
        <v>27470</v>
      </c>
      <c r="H9" s="81">
        <f>ROUND(D9*'113級距'!$P$6*0.7*A9/30,0)+ROUND(D9*'113級距'!$P$7*0.7*A9/30,0)</f>
        <v>933</v>
      </c>
      <c r="I9" s="69">
        <f>ROUND(G9*'113級距'!$P$9*0.6*'113級距'!$P$10,0)</f>
        <v>1329</v>
      </c>
      <c r="J9" s="69">
        <f>ROUND(F9*'113級距'!$P$2*A9/30,0)</f>
        <v>666</v>
      </c>
      <c r="K9" s="125">
        <f>ROUND(E9*'113級距'!$P$4*A9/30,0)</f>
        <v>30</v>
      </c>
      <c r="L9" s="135">
        <f>ROUND(D9*'113級距'!$P$6*0.2*A9/30,0)+ROUND(D9*'113級距'!$P$7*0.2*A9/30,0)</f>
        <v>266</v>
      </c>
      <c r="M9" s="83">
        <f>ROUND(G9*'113級距'!$P$9*0.3,0)</f>
        <v>426</v>
      </c>
    </row>
    <row r="10" spans="1:13" ht="16.5">
      <c r="A10" s="71">
        <v>30</v>
      </c>
      <c r="B10" s="74">
        <f t="shared" si="0"/>
        <v>11101</v>
      </c>
      <c r="C10" s="75">
        <v>12540</v>
      </c>
      <c r="D10" s="78">
        <f>VLOOKUP(C10,'113級距'!A$10:C$37,3,TRUE)</f>
        <v>12540</v>
      </c>
      <c r="E10" s="123">
        <f>VLOOKUP(C10,'113級距'!J$25:L$47,3,TRUE)</f>
        <v>27470</v>
      </c>
      <c r="F10" s="68">
        <f>VLOOKUP(C10,'113級距'!D$3:F$64,3,TRUE)</f>
        <v>12540</v>
      </c>
      <c r="G10" s="136">
        <f>VLOOKUP(C10,'113級距'!G$25:I$74,3,TRUE)</f>
        <v>27470</v>
      </c>
      <c r="H10" s="81">
        <f>ROUND(D10*'113級距'!$P$6*0.7*A10/30,0)+ROUND(D10*'113級距'!$P$7*0.7*A10/30,0)</f>
        <v>1054</v>
      </c>
      <c r="I10" s="69">
        <f>ROUND(G10*'113級距'!$P$9*0.6*'113級距'!$P$10,0)</f>
        <v>1329</v>
      </c>
      <c r="J10" s="69">
        <f>ROUND(F10*'113級距'!$P$2*A10/30,0)</f>
        <v>752</v>
      </c>
      <c r="K10" s="125">
        <f>ROUND(E10*'113級距'!$P$4*A10/30,0)</f>
        <v>30</v>
      </c>
      <c r="L10" s="135">
        <f>ROUND(D10*'113級距'!$P$6*0.2*A10/30,0)+ROUND(D10*'113級距'!$P$7*0.2*A10/30,0)</f>
        <v>301</v>
      </c>
      <c r="M10" s="83">
        <f>ROUND(G10*'113級距'!$P$9*0.3,0)</f>
        <v>426</v>
      </c>
    </row>
    <row r="11" spans="1:13" ht="16.5">
      <c r="A11" s="71">
        <v>30</v>
      </c>
      <c r="B11" s="74">
        <f t="shared" si="0"/>
        <v>12541</v>
      </c>
      <c r="C11" s="75">
        <v>13500</v>
      </c>
      <c r="D11" s="78">
        <f>VLOOKUP(C11,'113級距'!A$10:C$37,3,TRUE)</f>
        <v>13500</v>
      </c>
      <c r="E11" s="123">
        <f>VLOOKUP(C11,'113級距'!J$25:L$47,3,TRUE)</f>
        <v>27470</v>
      </c>
      <c r="F11" s="68">
        <f>VLOOKUP(C11,'113級距'!D$3:F$64,3,TRUE)</f>
        <v>13500</v>
      </c>
      <c r="G11" s="136">
        <f>VLOOKUP(C11,'113級距'!G$25:I$74,3,TRUE)</f>
        <v>27470</v>
      </c>
      <c r="H11" s="81">
        <f>ROUND(D11*'113級距'!$P$6*0.7*A11/30,0)+ROUND(D11*'113級距'!$P$7*0.7*A11/30,0)</f>
        <v>1135</v>
      </c>
      <c r="I11" s="69">
        <f>ROUND(G11*'113級距'!$P$9*0.6*'113級距'!$P$10,0)</f>
        <v>1329</v>
      </c>
      <c r="J11" s="69">
        <f>ROUND(F11*'113級距'!$P$2*A11/30,0)</f>
        <v>810</v>
      </c>
      <c r="K11" s="125">
        <f>ROUND(E11*'113級距'!$P$4*A11/30,0)</f>
        <v>30</v>
      </c>
      <c r="L11" s="135">
        <f>ROUND(D11*'113級距'!$P$6*0.2*A11/30,0)+ROUND(D11*'113級距'!$P$7*0.2*A11/30,0)</f>
        <v>324</v>
      </c>
      <c r="M11" s="83">
        <f>ROUND(G11*'113級距'!$P$9*0.3,0)</f>
        <v>426</v>
      </c>
    </row>
    <row r="12" spans="1:13" ht="16.5">
      <c r="A12" s="71">
        <v>30</v>
      </c>
      <c r="B12" s="74">
        <f t="shared" si="0"/>
        <v>13501</v>
      </c>
      <c r="C12" s="75">
        <v>15840</v>
      </c>
      <c r="D12" s="78">
        <f>VLOOKUP(C12,'113級距'!A$10:C$37,3,TRUE)</f>
        <v>15840</v>
      </c>
      <c r="E12" s="123">
        <f>VLOOKUP(C12,'113級距'!J$25:L$47,3,TRUE)</f>
        <v>27470</v>
      </c>
      <c r="F12" s="68">
        <f>VLOOKUP(C12,'113級距'!D$3:F$64,3,TRUE)</f>
        <v>15840</v>
      </c>
      <c r="G12" s="136">
        <f>VLOOKUP(C12,'113級距'!G$25:I$74,3,TRUE)</f>
        <v>27470</v>
      </c>
      <c r="H12" s="81">
        <f>ROUND(D12*'113級距'!$P$6*0.7*A12/30,0)+ROUND(D12*'113級距'!$P$7*0.7*A12/30,0)</f>
        <v>1331</v>
      </c>
      <c r="I12" s="69">
        <f>ROUND(G12*'113級距'!$P$9*0.6*'113級距'!$P$10,0)</f>
        <v>1329</v>
      </c>
      <c r="J12" s="69">
        <f>ROUND(F12*'113級距'!$P$2*A12/30,0)</f>
        <v>950</v>
      </c>
      <c r="K12" s="125">
        <f>ROUND(E12*'113級距'!$P$4*A12/30,0)</f>
        <v>30</v>
      </c>
      <c r="L12" s="135">
        <f>ROUND(D12*'113級距'!$P$6*0.2*A12/30,0)+ROUND(D12*'113級距'!$P$7*0.2*A12/30,0)</f>
        <v>380</v>
      </c>
      <c r="M12" s="83">
        <f>ROUND(G12*'113級距'!$P$9*0.3,0)</f>
        <v>426</v>
      </c>
    </row>
    <row r="13" spans="1:13" ht="16.5">
      <c r="A13" s="71">
        <v>30</v>
      </c>
      <c r="B13" s="74">
        <f t="shared" si="0"/>
        <v>15841</v>
      </c>
      <c r="C13" s="75">
        <v>16500</v>
      </c>
      <c r="D13" s="78">
        <f>VLOOKUP(C13,'113級距'!A$10:C$37,3,TRUE)</f>
        <v>16500</v>
      </c>
      <c r="E13" s="123">
        <f>VLOOKUP(C13,'113級距'!J$25:L$47,3,TRUE)</f>
        <v>27470</v>
      </c>
      <c r="F13" s="68">
        <f>VLOOKUP(C13,'113級距'!D$3:F$64,3,TRUE)</f>
        <v>16500</v>
      </c>
      <c r="G13" s="136">
        <f>VLOOKUP(C13,'113級距'!G$25:I$74,3,TRUE)</f>
        <v>27470</v>
      </c>
      <c r="H13" s="81">
        <f>ROUND(D13*'113級距'!$P$6*0.7*A13/30,0)+ROUND(D13*'113級距'!$P$7*0.7*A13/30,0)</f>
        <v>1387</v>
      </c>
      <c r="I13" s="69">
        <f>ROUND(G13*'113級距'!$P$9*0.6*'113級距'!$P$10,0)</f>
        <v>1329</v>
      </c>
      <c r="J13" s="69">
        <f>ROUND(F13*'113級距'!$P$2*A13/30,0)</f>
        <v>990</v>
      </c>
      <c r="K13" s="125">
        <f>ROUND(E13*'113級距'!$P$4*A13/30,0)</f>
        <v>30</v>
      </c>
      <c r="L13" s="135">
        <f>ROUND(D13*'113級距'!$P$6*0.2*A13/30,0)+ROUND(D13*'113級距'!$P$7*0.2*A13/30,0)</f>
        <v>396</v>
      </c>
      <c r="M13" s="83">
        <f>ROUND(G13*'113級距'!$P$9*0.3,0)</f>
        <v>426</v>
      </c>
    </row>
    <row r="14" spans="1:13" ht="16.5">
      <c r="A14" s="71">
        <v>30</v>
      </c>
      <c r="B14" s="74">
        <f t="shared" si="0"/>
        <v>16501</v>
      </c>
      <c r="C14" s="75">
        <v>17280</v>
      </c>
      <c r="D14" s="78">
        <f>VLOOKUP(C14,'113級距'!A$10:C$37,3,TRUE)</f>
        <v>17280</v>
      </c>
      <c r="E14" s="123">
        <f>VLOOKUP(C14,'113級距'!J$25:L$47,3,TRUE)</f>
        <v>27470</v>
      </c>
      <c r="F14" s="68">
        <f>VLOOKUP(C14,'113級距'!D$3:F$64,3,TRUE)</f>
        <v>17280</v>
      </c>
      <c r="G14" s="136">
        <f>VLOOKUP(C14,'113級距'!G$25:I$74,3,TRUE)</f>
        <v>27470</v>
      </c>
      <c r="H14" s="81">
        <f>ROUND(D14*'113級距'!$P$6*0.7*A14/30,0)+ROUND(D14*'113級距'!$P$7*0.7*A14/30,0)</f>
        <v>1452</v>
      </c>
      <c r="I14" s="69">
        <f>ROUND(G14*'113級距'!$P$9*0.6*'113級距'!$P$10,0)</f>
        <v>1329</v>
      </c>
      <c r="J14" s="69">
        <f>ROUND(F14*'113級距'!$P$2*A14/30,0)</f>
        <v>1037</v>
      </c>
      <c r="K14" s="125">
        <f>ROUND(E14*'113級距'!$P$4*A14/30,0)</f>
        <v>30</v>
      </c>
      <c r="L14" s="135">
        <f>ROUND(D14*'113級距'!$P$6*0.2*A14/30,0)+ROUND(D14*'113級距'!$P$7*0.2*A14/30,0)</f>
        <v>415</v>
      </c>
      <c r="M14" s="83">
        <f>ROUND(G14*'113級距'!$P$9*0.3,0)</f>
        <v>426</v>
      </c>
    </row>
    <row r="15" spans="1:13" ht="16.5">
      <c r="A15" s="71">
        <v>30</v>
      </c>
      <c r="B15" s="74">
        <f t="shared" si="0"/>
        <v>17281</v>
      </c>
      <c r="C15" s="75">
        <v>17880</v>
      </c>
      <c r="D15" s="78">
        <f>VLOOKUP(C15,'113級距'!A$10:C$37,3,TRUE)</f>
        <v>17880</v>
      </c>
      <c r="E15" s="123">
        <f>VLOOKUP(C15,'113級距'!J$25:L$47,3,TRUE)</f>
        <v>27470</v>
      </c>
      <c r="F15" s="68">
        <f>VLOOKUP(C15,'113級距'!D$3:F$64,3,TRUE)</f>
        <v>17880</v>
      </c>
      <c r="G15" s="136">
        <f>VLOOKUP(C15,'113級距'!G$25:I$74,3,TRUE)</f>
        <v>27470</v>
      </c>
      <c r="H15" s="81">
        <f>ROUND(D15*'113級距'!$P$6*0.7*A15/30,0)+ROUND(D15*'113級距'!$P$7*0.7*A15/30,0)</f>
        <v>1502</v>
      </c>
      <c r="I15" s="69">
        <f>ROUND(G15*'113級距'!$P$9*0.6*'113級距'!$P$10,0)</f>
        <v>1329</v>
      </c>
      <c r="J15" s="69">
        <f>ROUND(F15*'113級距'!$P$2*A15/30,0)</f>
        <v>1073</v>
      </c>
      <c r="K15" s="125">
        <f>ROUND(E15*'113級距'!$P$4*A15/30,0)</f>
        <v>30</v>
      </c>
      <c r="L15" s="135">
        <f>ROUND(D15*'113級距'!$P$6*0.2*A15/30,0)+ROUND(D15*'113級距'!$P$7*0.2*A15/30,0)</f>
        <v>429</v>
      </c>
      <c r="M15" s="83">
        <f>ROUND(G15*'113級距'!$P$9*0.3,0)</f>
        <v>426</v>
      </c>
    </row>
    <row r="16" spans="1:13" ht="16.5">
      <c r="A16" s="71">
        <v>30</v>
      </c>
      <c r="B16" s="74">
        <f t="shared" si="0"/>
        <v>17881</v>
      </c>
      <c r="C16" s="75">
        <v>19047</v>
      </c>
      <c r="D16" s="78">
        <f>VLOOKUP(C16,'113級距'!A$10:C$37,3,TRUE)</f>
        <v>19047</v>
      </c>
      <c r="E16" s="123">
        <f>VLOOKUP(C16,'113級距'!J$25:L$47,3,TRUE)</f>
        <v>27470</v>
      </c>
      <c r="F16" s="68">
        <f>VLOOKUP(C16,'113級距'!D$3:F$64,3,TRUE)</f>
        <v>19047</v>
      </c>
      <c r="G16" s="136">
        <f>VLOOKUP(C16,'113級距'!G$25:I$74,3,TRUE)</f>
        <v>27470</v>
      </c>
      <c r="H16" s="81">
        <f>ROUND(D16*'113級距'!$P$6*0.7*A16/30,0)+ROUND(D16*'113級距'!$P$7*0.7*A16/30,0)</f>
        <v>1600</v>
      </c>
      <c r="I16" s="69">
        <f>ROUND(G16*'113級距'!$P$9*0.6*'113級距'!$P$10,0)</f>
        <v>1329</v>
      </c>
      <c r="J16" s="69">
        <f>ROUND(F16*'113級距'!$P$2*A16/30,0)</f>
        <v>1143</v>
      </c>
      <c r="K16" s="125">
        <f>ROUND(E16*'113級距'!$P$4*A16/30,0)</f>
        <v>30</v>
      </c>
      <c r="L16" s="135">
        <f>ROUND(D16*'113級距'!$P$6*0.2*A16/30,0)+ROUND(D16*'113級距'!$P$7*0.2*A16/30,0)</f>
        <v>457</v>
      </c>
      <c r="M16" s="83">
        <f>ROUND(G16*'113級距'!$P$9*0.3,0)</f>
        <v>426</v>
      </c>
    </row>
    <row r="17" spans="1:13" ht="16.5">
      <c r="A17" s="71">
        <v>30</v>
      </c>
      <c r="B17" s="74">
        <f t="shared" si="0"/>
        <v>19048</v>
      </c>
      <c r="C17" s="75">
        <v>20008</v>
      </c>
      <c r="D17" s="78">
        <f>VLOOKUP(C17,'113級距'!A$10:C$37,3,TRUE)</f>
        <v>20008</v>
      </c>
      <c r="E17" s="123">
        <f>VLOOKUP(C17,'113級距'!J$25:L$47,3,TRUE)</f>
        <v>27470</v>
      </c>
      <c r="F17" s="68">
        <f>VLOOKUP(C17,'113級距'!D$3:F$64,3,TRUE)</f>
        <v>20008</v>
      </c>
      <c r="G17" s="136">
        <f>VLOOKUP(C17,'113級距'!G$25:I$74,3,TRUE)</f>
        <v>27470</v>
      </c>
      <c r="H17" s="81">
        <f>ROUND(D17*'113級距'!$P$6*0.7*A17/30,0)+ROUND(D17*'113級距'!$P$7*0.7*A17/30,0)</f>
        <v>1681</v>
      </c>
      <c r="I17" s="69">
        <f>ROUND(G17*'113級距'!$P$9*0.6*'113級距'!$P$10,0)</f>
        <v>1329</v>
      </c>
      <c r="J17" s="69">
        <f>ROUND(F17*'113級距'!$P$2*A17/30,0)</f>
        <v>1200</v>
      </c>
      <c r="K17" s="125">
        <f>ROUND(E17*'113級距'!$P$4*A17/30,0)</f>
        <v>30</v>
      </c>
      <c r="L17" s="135">
        <f>ROUND(D17*'113級距'!$P$6*0.2*A17/30,0)+ROUND(D17*'113級距'!$P$7*0.2*A17/30,0)</f>
        <v>480</v>
      </c>
      <c r="M17" s="83">
        <f>ROUND(G17*'113級距'!$P$9*0.3,0)</f>
        <v>426</v>
      </c>
    </row>
    <row r="18" spans="1:13" ht="16.5">
      <c r="A18" s="71">
        <v>30</v>
      </c>
      <c r="B18" s="74">
        <f t="shared" si="0"/>
        <v>20009</v>
      </c>
      <c r="C18" s="75">
        <v>21009</v>
      </c>
      <c r="D18" s="78">
        <f>VLOOKUP(C18,'113級距'!A$10:C$37,3,TRUE)</f>
        <v>21009</v>
      </c>
      <c r="E18" s="123">
        <f>VLOOKUP(C18,'113級距'!J$25:L$47,3,TRUE)</f>
        <v>27470</v>
      </c>
      <c r="F18" s="68">
        <f>VLOOKUP(C18,'113級距'!D$3:F$64,3,TRUE)</f>
        <v>21009</v>
      </c>
      <c r="G18" s="136">
        <f>VLOOKUP(C18,'113級距'!G$25:I$74,3,TRUE)</f>
        <v>27470</v>
      </c>
      <c r="H18" s="81">
        <f>ROUND(D18*'113級距'!$P$6*0.7*A18/30,0)+ROUND(D18*'113級距'!$P$7*0.7*A18/30,0)</f>
        <v>1765</v>
      </c>
      <c r="I18" s="69">
        <f>ROUND(G18*'113級距'!$P$9*0.6*'113級距'!$P$10,0)</f>
        <v>1329</v>
      </c>
      <c r="J18" s="69">
        <f>ROUND(F18*'113級距'!$P$2*A18/30,0)</f>
        <v>1261</v>
      </c>
      <c r="K18" s="125">
        <f>ROUND(E18*'113級距'!$P$4*A18/30,0)</f>
        <v>30</v>
      </c>
      <c r="L18" s="135">
        <f>ROUND(D18*'113級距'!$P$6*0.2*A18/30,0)+ROUND(D18*'113級距'!$P$7*0.2*A18/30,0)</f>
        <v>504</v>
      </c>
      <c r="M18" s="83">
        <f>ROUND(G18*'113級距'!$P$9*0.3,0)</f>
        <v>426</v>
      </c>
    </row>
    <row r="19" spans="1:13" ht="16.5">
      <c r="A19" s="71">
        <v>30</v>
      </c>
      <c r="B19" s="74">
        <f t="shared" si="0"/>
        <v>21010</v>
      </c>
      <c r="C19" s="75">
        <v>22000</v>
      </c>
      <c r="D19" s="78">
        <f>VLOOKUP(C19,'113級距'!A$10:C$37,3,TRUE)</f>
        <v>22000</v>
      </c>
      <c r="E19" s="123">
        <f>VLOOKUP(C19,'113級距'!J$25:L$47,3,TRUE)</f>
        <v>27470</v>
      </c>
      <c r="F19" s="68">
        <f>VLOOKUP(C19,'113級距'!D$3:F$64,3,TRUE)</f>
        <v>22000</v>
      </c>
      <c r="G19" s="136">
        <f>VLOOKUP(C19,'113級距'!G$25:I$74,3,TRUE)</f>
        <v>27470</v>
      </c>
      <c r="H19" s="81">
        <f>ROUND(D19*'113級距'!$P$6*0.7*A19/30,0)+ROUND(D19*'113級距'!$P$7*0.7*A19/30,0)</f>
        <v>1848</v>
      </c>
      <c r="I19" s="69">
        <f>ROUND(G19*'113級距'!$P$9*0.6*'113級距'!$P$10,0)</f>
        <v>1329</v>
      </c>
      <c r="J19" s="69">
        <f>ROUND(F19*'113級距'!$P$2*A19/30,0)</f>
        <v>1320</v>
      </c>
      <c r="K19" s="125">
        <f>ROUND(E19*'113級距'!$P$4*A19/30,0)</f>
        <v>30</v>
      </c>
      <c r="L19" s="135">
        <f>ROUND(D19*'113級距'!$P$6*0.2*A19/30,0)+ROUND(D19*'113級距'!$P$7*0.2*A19/30,0)</f>
        <v>528</v>
      </c>
      <c r="M19" s="83">
        <f>ROUND(G19*'113級距'!$P$9*0.3,0)</f>
        <v>426</v>
      </c>
    </row>
    <row r="20" spans="1:13" ht="16.5">
      <c r="A20" s="71">
        <v>30</v>
      </c>
      <c r="B20" s="74">
        <f t="shared" si="0"/>
        <v>22001</v>
      </c>
      <c r="C20" s="75">
        <v>23100</v>
      </c>
      <c r="D20" s="78">
        <f>VLOOKUP(C20,'113級距'!A$10:C$37,3,TRUE)</f>
        <v>23100</v>
      </c>
      <c r="E20" s="123">
        <f>VLOOKUP(C20,'113級距'!J$25:L$47,3,TRUE)</f>
        <v>27470</v>
      </c>
      <c r="F20" s="68">
        <f>VLOOKUP(C20,'113級距'!D$3:F$64,3,TRUE)</f>
        <v>23100</v>
      </c>
      <c r="G20" s="136">
        <f>VLOOKUP(C20,'113級距'!G$25:I$74,3,TRUE)</f>
        <v>27470</v>
      </c>
      <c r="H20" s="81">
        <f>ROUND(D20*'113級距'!$P$6*0.7*A20/30,0)+ROUND(D20*'113級距'!$P$7*0.7*A20/30,0)</f>
        <v>1941</v>
      </c>
      <c r="I20" s="69">
        <f>ROUND(G20*'113級距'!$P$9*0.6*'113級距'!$P$10,0)</f>
        <v>1329</v>
      </c>
      <c r="J20" s="69">
        <f>ROUND(F20*'113級距'!$P$2*A20/30,0)</f>
        <v>1386</v>
      </c>
      <c r="K20" s="125">
        <f>ROUND(E20*'113級距'!$P$4*A20/30,0)</f>
        <v>30</v>
      </c>
      <c r="L20" s="135">
        <f>ROUND(D20*'113級距'!$P$6*0.2*A20/30,0)+ROUND(D20*'113級距'!$P$7*0.2*A20/30,0)</f>
        <v>554</v>
      </c>
      <c r="M20" s="83">
        <f>ROUND(G20*'113級距'!$P$9*0.3,0)</f>
        <v>426</v>
      </c>
    </row>
    <row r="21" spans="1:13" ht="16.5">
      <c r="A21" s="71">
        <v>30</v>
      </c>
      <c r="B21" s="74">
        <v>23101</v>
      </c>
      <c r="C21" s="75">
        <v>24000</v>
      </c>
      <c r="D21" s="78">
        <f>VLOOKUP(C21,'113級距'!A$10:C$37,3,TRUE)</f>
        <v>24000</v>
      </c>
      <c r="E21" s="123">
        <f>VLOOKUP(C21,'113級距'!J$25:L$47,3,TRUE)</f>
        <v>27470</v>
      </c>
      <c r="F21" s="68">
        <f>VLOOKUP(C21,'113級距'!D$3:F$64,3,TRUE)</f>
        <v>24000</v>
      </c>
      <c r="G21" s="136">
        <f>VLOOKUP(C21,'113級距'!G$25:I$74,3,TRUE)</f>
        <v>27470</v>
      </c>
      <c r="H21" s="81">
        <f>ROUND(D21*'113級距'!$P$6*0.7*A21/30,0)+ROUND(D21*'113級距'!$P$7*0.7*A21/30,0)</f>
        <v>2016</v>
      </c>
      <c r="I21" s="69">
        <f>ROUND(G21*'113級距'!$P$9*0.6*'113級距'!$P$10,0)</f>
        <v>1329</v>
      </c>
      <c r="J21" s="69">
        <f>ROUND(F21*'113級距'!$P$2*A21/30,0)</f>
        <v>1440</v>
      </c>
      <c r="K21" s="125">
        <f>ROUND(E21*'113級距'!$P$4*A21/30,0)</f>
        <v>30</v>
      </c>
      <c r="L21" s="135">
        <f>ROUND(D21*'113級距'!$P$6*0.2*A21/30,0)+ROUND(D21*'113級距'!$P$7*0.2*A21/30,0)</f>
        <v>576</v>
      </c>
      <c r="M21" s="83">
        <f>ROUND(G21*'113級距'!$P$9*0.3,0)</f>
        <v>426</v>
      </c>
    </row>
    <row r="22" spans="1:13" ht="16.5">
      <c r="A22" s="71">
        <v>30</v>
      </c>
      <c r="B22" s="74">
        <f t="shared" si="0"/>
        <v>24001</v>
      </c>
      <c r="C22" s="75">
        <v>25250</v>
      </c>
      <c r="D22" s="78">
        <f>VLOOKUP(C22,'113級距'!A$10:C$37,3,TRUE)</f>
        <v>25250</v>
      </c>
      <c r="E22" s="123">
        <f>VLOOKUP(C22,'113級距'!J$25:L$47,3,TRUE)</f>
        <v>27470</v>
      </c>
      <c r="F22" s="68">
        <f>VLOOKUP(C22,'113級距'!D$3:F$64,3,TRUE)</f>
        <v>25250</v>
      </c>
      <c r="G22" s="136">
        <f>VLOOKUP(C22,'113級距'!G$25:I$74,3,TRUE)</f>
        <v>27470</v>
      </c>
      <c r="H22" s="81">
        <f>ROUND(D22*'113級距'!$P$6*0.7*A22/30,0)+ROUND(D22*'113級距'!$P$7*0.7*A22/30,0)</f>
        <v>2121</v>
      </c>
      <c r="I22" s="69">
        <f>ROUND(G22*'113級距'!$P$9*0.6*'113級距'!$P$10,0)</f>
        <v>1329</v>
      </c>
      <c r="J22" s="69">
        <f>ROUND(F22*'113級距'!$P$2*A22/30,0)</f>
        <v>1515</v>
      </c>
      <c r="K22" s="125">
        <f>ROUND(E22*'113級距'!$P$4*A22/30,0)</f>
        <v>30</v>
      </c>
      <c r="L22" s="135">
        <f>ROUND(D22*'113級距'!$P$6*0.2*A22/30,0)+ROUND(D22*'113級距'!$P$7*0.2*A22/30,0)</f>
        <v>607</v>
      </c>
      <c r="M22" s="83">
        <f>ROUND(G22*'113級距'!$P$9*0.3,0)</f>
        <v>426</v>
      </c>
    </row>
    <row r="23" spans="1:13" ht="16.5">
      <c r="A23" s="71">
        <v>30</v>
      </c>
      <c r="B23" s="74">
        <f t="shared" si="0"/>
        <v>25251</v>
      </c>
      <c r="C23" s="75">
        <v>26400</v>
      </c>
      <c r="D23" s="78">
        <f>VLOOKUP(C23,'113級距'!A$10:C$37,3,TRUE)</f>
        <v>26400</v>
      </c>
      <c r="E23" s="123">
        <f>VLOOKUP(C23,'113級距'!J$25:L$47,3,TRUE)</f>
        <v>27470</v>
      </c>
      <c r="F23" s="68">
        <f>VLOOKUP(C23,'113級距'!D$3:F$64,3,TRUE)</f>
        <v>26400</v>
      </c>
      <c r="G23" s="136">
        <f>VLOOKUP(C23,'113級距'!G$25:I$74,3,TRUE)</f>
        <v>27470</v>
      </c>
      <c r="H23" s="81">
        <f>ROUND(D23*'113級距'!$P$6*0.7*A23/30,0)+ROUND(D23*'113級距'!$P$7*0.7*A23/30,0)</f>
        <v>2218</v>
      </c>
      <c r="I23" s="69">
        <f>ROUND(G23*'113級距'!$P$9*0.6*'113級距'!$P$10,0)</f>
        <v>1329</v>
      </c>
      <c r="J23" s="69">
        <f>ROUND(F23*'113級距'!$P$2*A23/30,0)</f>
        <v>1584</v>
      </c>
      <c r="K23" s="125">
        <f>ROUND(E23*'113級距'!$P$4*A23/30,0)</f>
        <v>30</v>
      </c>
      <c r="L23" s="135">
        <f>ROUND(D23*'113級距'!$P$6*0.2*A23/30,0)+ROUND(D23*'113級距'!$P$7*0.2*A23/30,0)</f>
        <v>634</v>
      </c>
      <c r="M23" s="83">
        <f>ROUND(G23*'113級距'!$P$9*0.3,0)</f>
        <v>426</v>
      </c>
    </row>
    <row r="24" spans="1:13" ht="16.5">
      <c r="A24" s="71">
        <v>30</v>
      </c>
      <c r="B24" s="74">
        <f t="shared" si="0"/>
        <v>26401</v>
      </c>
      <c r="C24" s="89">
        <v>27470</v>
      </c>
      <c r="D24" s="343">
        <f>VLOOKUP(C24,'113級距'!A$10:C$37,3,TRUE)</f>
        <v>27470</v>
      </c>
      <c r="E24" s="344">
        <f>VLOOKUP(C24,'113級距'!J$25:L$47,3,TRUE)</f>
        <v>27470</v>
      </c>
      <c r="F24" s="345">
        <f>VLOOKUP(C24,'113級距'!D$3:F$64,3,TRUE)</f>
        <v>27470</v>
      </c>
      <c r="G24" s="346">
        <f>VLOOKUP(C24,'113級距'!G$25:I$74,3,TRUE)</f>
        <v>27470</v>
      </c>
      <c r="H24" s="343">
        <f>ROUND(D24*'113級距'!$P$6*0.7*A24/30,0)+ROUND(D24*'113級距'!$P$7*0.7*A24/30,0)</f>
        <v>2307</v>
      </c>
      <c r="I24" s="345">
        <f>ROUND(G24*'113級距'!$P$9*0.6*'113級距'!$P$10,0)</f>
        <v>1329</v>
      </c>
      <c r="J24" s="345">
        <f>ROUND(F24*'113級距'!$P$2*A24/30,0)</f>
        <v>1648</v>
      </c>
      <c r="K24" s="89">
        <f>ROUND(E24*'113級距'!$P$4*A24/30,0)</f>
        <v>30</v>
      </c>
      <c r="L24" s="344">
        <f>ROUND(D24*'113級距'!$P$6*0.2*A24/30,0)+ROUND(D24*'113級距'!$P$7*0.2*A24/30,0)</f>
        <v>659</v>
      </c>
      <c r="M24" s="89">
        <f>ROUND(G24*'113級距'!$P$9*0.3,0)</f>
        <v>426</v>
      </c>
    </row>
    <row r="25" spans="1:13" ht="16.5">
      <c r="A25" s="71">
        <v>30</v>
      </c>
      <c r="B25" s="74">
        <f t="shared" si="0"/>
        <v>27471</v>
      </c>
      <c r="C25" s="75">
        <v>27600</v>
      </c>
      <c r="D25" s="78">
        <f>VLOOKUP(C25,'113級距'!A$10:C$37,3,TRUE)</f>
        <v>27600</v>
      </c>
      <c r="E25" s="123">
        <f>VLOOKUP(C25,'113級距'!J$25:L$47,3,TRUE)</f>
        <v>27600</v>
      </c>
      <c r="F25" s="68">
        <f>VLOOKUP(C25,'113級距'!D$3:F$64,3,TRUE)</f>
        <v>27600</v>
      </c>
      <c r="G25" s="136">
        <f>VLOOKUP(C25,'113級距'!G$25:I$74,3,TRUE)</f>
        <v>27600</v>
      </c>
      <c r="H25" s="81">
        <f>ROUND(D25*'113級距'!$P$6*0.7*A25/30,0)+ROUND(D25*'113級距'!$P$7*0.7*A25/30,0)</f>
        <v>2318</v>
      </c>
      <c r="I25" s="69">
        <f>ROUND(G25*'113級距'!$P$9*0.6*'113級距'!$P$10,0)</f>
        <v>1336</v>
      </c>
      <c r="J25" s="69">
        <f>ROUND(F25*'113級距'!$P$2*A25/30,0)</f>
        <v>1656</v>
      </c>
      <c r="K25" s="125">
        <f>ROUND(E25*'113級距'!$P$4*A25/30,0)</f>
        <v>30</v>
      </c>
      <c r="L25" s="135">
        <f>ROUND(D25*'113級距'!$P$6*0.2*A25/30,0)+ROUND(D25*'113級距'!$P$7*0.2*A25/30,0)</f>
        <v>662</v>
      </c>
      <c r="M25" s="83">
        <f>ROUND(G25*'113級距'!$P$9*0.3,0)</f>
        <v>428</v>
      </c>
    </row>
    <row r="26" spans="1:13" ht="16.5">
      <c r="A26" s="71">
        <v>30</v>
      </c>
      <c r="B26" s="74">
        <f t="shared" si="0"/>
        <v>27601</v>
      </c>
      <c r="C26" s="75">
        <v>28800</v>
      </c>
      <c r="D26" s="78">
        <f>VLOOKUP(C26,'113級距'!A$10:C$37,3,TRUE)</f>
        <v>28800</v>
      </c>
      <c r="E26" s="123">
        <f>VLOOKUP(C26,'113級距'!J$25:L$47,3,TRUE)</f>
        <v>28800</v>
      </c>
      <c r="F26" s="68">
        <f>VLOOKUP(C26,'113級距'!D$3:F$64,3,TRUE)</f>
        <v>28800</v>
      </c>
      <c r="G26" s="136">
        <f>VLOOKUP(C26,'113級距'!G$25:I$74,3,TRUE)</f>
        <v>28800</v>
      </c>
      <c r="H26" s="81">
        <f>ROUND(D26*'113級距'!$P$6*0.7*A26/30,0)+ROUND(D26*'113級距'!$P$7*0.7*A26/30,0)</f>
        <v>2420</v>
      </c>
      <c r="I26" s="69">
        <f>ROUND(G26*'113級距'!$P$9*0.6*'113級距'!$P$10,0)</f>
        <v>1394</v>
      </c>
      <c r="J26" s="69">
        <f>ROUND(F26*'113級距'!$P$2*A26/30,0)</f>
        <v>1728</v>
      </c>
      <c r="K26" s="125">
        <f>ROUND(E26*'113級距'!$P$4*A26/30,0)</f>
        <v>32</v>
      </c>
      <c r="L26" s="135">
        <f>ROUND(D26*'113級距'!$P$6*0.2*A26/30,0)+ROUND(D26*'113級距'!$P$7*0.2*A26/30,0)</f>
        <v>692</v>
      </c>
      <c r="M26" s="83">
        <f>ROUND(G26*'113級距'!$P$9*0.3,0)</f>
        <v>447</v>
      </c>
    </row>
    <row r="27" spans="1:13" ht="16.5">
      <c r="A27" s="71">
        <v>30</v>
      </c>
      <c r="B27" s="74">
        <f t="shared" si="0"/>
        <v>28801</v>
      </c>
      <c r="C27" s="75">
        <v>30300</v>
      </c>
      <c r="D27" s="78">
        <f>VLOOKUP(C27,'113級距'!A$10:C$37,3,TRUE)</f>
        <v>30300</v>
      </c>
      <c r="E27" s="123">
        <f>VLOOKUP(C27,'113級距'!J$25:L$47,3,TRUE)</f>
        <v>30300</v>
      </c>
      <c r="F27" s="68">
        <f>VLOOKUP(C27,'113級距'!D$3:F$64,3,TRUE)</f>
        <v>30300</v>
      </c>
      <c r="G27" s="136">
        <f>VLOOKUP(C27,'113級距'!G$25:I$74,3,TRUE)</f>
        <v>30300</v>
      </c>
      <c r="H27" s="81">
        <f>ROUND(D27*'113級距'!$P$6*0.7*A27/30,0)+ROUND(D27*'113級距'!$P$7*0.7*A27/30,0)</f>
        <v>2545</v>
      </c>
      <c r="I27" s="69">
        <f>ROUND(G27*'113級距'!$P$9*0.6*'113級距'!$P$10,0)</f>
        <v>1466</v>
      </c>
      <c r="J27" s="69">
        <f>ROUND(F27*'113級距'!$P$2*A27/30,0)</f>
        <v>1818</v>
      </c>
      <c r="K27" s="125">
        <f>ROUND(E27*'113級距'!$P$4*A27/30,0)</f>
        <v>33</v>
      </c>
      <c r="L27" s="135">
        <f>ROUND(D27*'113級距'!$P$6*0.2*A27/30,0)+ROUND(D27*'113級距'!$P$7*0.2*A27/30,0)</f>
        <v>728</v>
      </c>
      <c r="M27" s="83">
        <f>ROUND(G27*'113級距'!$P$9*0.3,0)</f>
        <v>470</v>
      </c>
    </row>
    <row r="28" spans="1:13" ht="16.5">
      <c r="A28" s="71">
        <v>30</v>
      </c>
      <c r="B28" s="74">
        <f t="shared" si="0"/>
        <v>30301</v>
      </c>
      <c r="C28" s="75">
        <v>31800</v>
      </c>
      <c r="D28" s="78">
        <f>VLOOKUP(C28,'113級距'!A$10:C$37,3,TRUE)</f>
        <v>31800</v>
      </c>
      <c r="E28" s="123">
        <f>VLOOKUP(C28,'113級距'!J$25:L$47,3,TRUE)</f>
        <v>31800</v>
      </c>
      <c r="F28" s="68">
        <f>VLOOKUP(C28,'113級距'!D$3:F$64,3,TRUE)</f>
        <v>31800</v>
      </c>
      <c r="G28" s="136">
        <f>VLOOKUP(C28,'113級距'!G$25:I$74,3,TRUE)</f>
        <v>31800</v>
      </c>
      <c r="H28" s="81">
        <f>ROUND(D28*'113級距'!$P$6*0.7*A28/30,0)+ROUND(D28*'113級距'!$P$7*0.7*A28/30,0)</f>
        <v>2672</v>
      </c>
      <c r="I28" s="69">
        <f>ROUND(G28*'113級距'!$P$9*0.6*'113級距'!$P$10,0)</f>
        <v>1539</v>
      </c>
      <c r="J28" s="69">
        <f>ROUND(F28*'113級距'!$P$2*A28/30,0)</f>
        <v>1908</v>
      </c>
      <c r="K28" s="125">
        <f>ROUND(E28*'113級距'!$P$4*A28/30,0)</f>
        <v>35</v>
      </c>
      <c r="L28" s="135">
        <f>ROUND(D28*'113級距'!$P$6*0.2*A28/30,0)+ROUND(D28*'113級距'!$P$7*0.2*A28/30,0)</f>
        <v>764</v>
      </c>
      <c r="M28" s="83">
        <f>ROUND(G28*'113級距'!$P$9*0.3,0)</f>
        <v>493</v>
      </c>
    </row>
    <row r="29" spans="1:13" ht="16.5">
      <c r="A29" s="71">
        <v>30</v>
      </c>
      <c r="B29" s="74">
        <f t="shared" si="0"/>
        <v>31801</v>
      </c>
      <c r="C29" s="75">
        <v>33300</v>
      </c>
      <c r="D29" s="78">
        <f>VLOOKUP(C29,'113級距'!A$10:C$37,3,TRUE)</f>
        <v>33300</v>
      </c>
      <c r="E29" s="123">
        <f>VLOOKUP(C29,'113級距'!J$25:L$47,3,TRUE)</f>
        <v>33300</v>
      </c>
      <c r="F29" s="68">
        <f>VLOOKUP(C29,'113級距'!D$3:F$64,3,TRUE)</f>
        <v>33300</v>
      </c>
      <c r="G29" s="136">
        <f>VLOOKUP(C29,'113級距'!G$25:I$74,3,TRUE)</f>
        <v>33300</v>
      </c>
      <c r="H29" s="81">
        <f>ROUND(D29*'113級距'!$P$6*0.7*A29/30,0)+ROUND(D29*'113級距'!$P$7*0.7*A29/30,0)</f>
        <v>2797</v>
      </c>
      <c r="I29" s="69">
        <f>ROUND(G29*'113級距'!$P$9*0.6*'113級距'!$P$10,0)</f>
        <v>1611</v>
      </c>
      <c r="J29" s="69">
        <f>ROUND(F29*'113級距'!$P$2*A29/30,0)</f>
        <v>1998</v>
      </c>
      <c r="K29" s="125">
        <f>ROUND(E29*'113級距'!$P$4*A29/30,0)</f>
        <v>37</v>
      </c>
      <c r="L29" s="135">
        <f>ROUND(D29*'113級距'!$P$6*0.2*A29/30,0)+ROUND(D29*'113級距'!$P$7*0.2*A29/30,0)</f>
        <v>800</v>
      </c>
      <c r="M29" s="83">
        <f>ROUND(G29*'113級距'!$P$9*0.3,0)</f>
        <v>516</v>
      </c>
    </row>
    <row r="30" spans="1:13" ht="16.5">
      <c r="A30" s="71">
        <v>30</v>
      </c>
      <c r="B30" s="74">
        <f t="shared" si="0"/>
        <v>33301</v>
      </c>
      <c r="C30" s="75">
        <v>34800</v>
      </c>
      <c r="D30" s="78">
        <f>VLOOKUP(C30,'113級距'!A$10:C$37,3,TRUE)</f>
        <v>34800</v>
      </c>
      <c r="E30" s="123">
        <f>VLOOKUP(C30,'113級距'!J$25:L$47,3,TRUE)</f>
        <v>34800</v>
      </c>
      <c r="F30" s="68">
        <f>VLOOKUP(C30,'113級距'!D$3:F$64,3,TRUE)</f>
        <v>34800</v>
      </c>
      <c r="G30" s="136">
        <f>VLOOKUP(C30,'113級距'!G$25:I$74,3,TRUE)</f>
        <v>34800</v>
      </c>
      <c r="H30" s="81">
        <f>ROUND(D30*'113級距'!$P$6*0.7*A30/30,0)+ROUND(D30*'113級距'!$P$7*0.7*A30/30,0)</f>
        <v>2924</v>
      </c>
      <c r="I30" s="69">
        <f>ROUND(G30*'113級距'!$P$9*0.6*'113級距'!$P$10,0)</f>
        <v>1684</v>
      </c>
      <c r="J30" s="69">
        <f>ROUND(F30*'113級距'!$P$2*A30/30,0)</f>
        <v>2088</v>
      </c>
      <c r="K30" s="125">
        <f>ROUND(E30*'113級距'!$P$4*A30/30,0)</f>
        <v>38</v>
      </c>
      <c r="L30" s="135">
        <f>ROUND(D30*'113級距'!$P$6*0.2*A30/30,0)+ROUND(D30*'113級距'!$P$7*0.2*A30/30,0)</f>
        <v>836</v>
      </c>
      <c r="M30" s="83">
        <f>ROUND(G30*'113級距'!$P$9*0.3,0)</f>
        <v>540</v>
      </c>
    </row>
    <row r="31" spans="1:13" ht="16.5">
      <c r="A31" s="71">
        <v>30</v>
      </c>
      <c r="B31" s="74">
        <f t="shared" si="0"/>
        <v>34801</v>
      </c>
      <c r="C31" s="75">
        <v>36300</v>
      </c>
      <c r="D31" s="78">
        <f>VLOOKUP(C31,'113級距'!A$10:C$37,3,TRUE)</f>
        <v>36300</v>
      </c>
      <c r="E31" s="123">
        <f>VLOOKUP(C31,'113級距'!J$25:L$47,3,TRUE)</f>
        <v>36300</v>
      </c>
      <c r="F31" s="68">
        <f>VLOOKUP(C31,'113級距'!D$3:F$64,3,TRUE)</f>
        <v>36300</v>
      </c>
      <c r="G31" s="136">
        <f>VLOOKUP(C31,'113級距'!G$25:I$74,3,TRUE)</f>
        <v>36300</v>
      </c>
      <c r="H31" s="81">
        <f>ROUND(D31*'113級距'!$P$6*0.7*A31/30,0)+ROUND(D31*'113級距'!$P$7*0.7*A31/30,0)</f>
        <v>3049</v>
      </c>
      <c r="I31" s="69">
        <f>ROUND(G31*'113級距'!$P$9*0.6*'113級距'!$P$10,0)</f>
        <v>1757</v>
      </c>
      <c r="J31" s="69">
        <f>ROUND(F31*'113級距'!$P$2*A31/30,0)</f>
        <v>2178</v>
      </c>
      <c r="K31" s="125">
        <f>ROUND(E31*'113級距'!$P$4*A31/30,0)</f>
        <v>40</v>
      </c>
      <c r="L31" s="135">
        <f>ROUND(D31*'113級距'!$P$6*0.2*A31/30,0)+ROUND(D31*'113級距'!$P$7*0.2*A31/30,0)</f>
        <v>872</v>
      </c>
      <c r="M31" s="83">
        <f>ROUND(G31*'113級距'!$P$9*0.3,0)</f>
        <v>563</v>
      </c>
    </row>
    <row r="32" spans="1:13" ht="16.5">
      <c r="A32" s="71">
        <v>30</v>
      </c>
      <c r="B32" s="74">
        <f t="shared" si="0"/>
        <v>36301</v>
      </c>
      <c r="C32" s="75">
        <v>38200</v>
      </c>
      <c r="D32" s="78">
        <f>VLOOKUP(C32,'113級距'!A$10:C$37,3,TRUE)</f>
        <v>38200</v>
      </c>
      <c r="E32" s="123">
        <f>VLOOKUP(C32,'113級距'!J$25:L$47,3,TRUE)</f>
        <v>38200</v>
      </c>
      <c r="F32" s="68">
        <f>VLOOKUP(C32,'113級距'!D$3:F$64,3,TRUE)</f>
        <v>38200</v>
      </c>
      <c r="G32" s="136">
        <f>VLOOKUP(C32,'113級距'!G$25:I$74,3,TRUE)</f>
        <v>38200</v>
      </c>
      <c r="H32" s="81">
        <f>ROUND(D32*'113級距'!$P$6*0.7*A32/30,0)+ROUND(D32*'113級距'!$P$7*0.7*A32/30,0)</f>
        <v>3208</v>
      </c>
      <c r="I32" s="69">
        <f>ROUND(G32*'113級距'!$P$9*0.6*'113級距'!$P$10,0)</f>
        <v>1849</v>
      </c>
      <c r="J32" s="69">
        <f>ROUND(F32*'113級距'!$P$2*A32/30,0)</f>
        <v>2292</v>
      </c>
      <c r="K32" s="125">
        <f>ROUND(E32*'113級距'!$P$4*A32/30,0)</f>
        <v>42</v>
      </c>
      <c r="L32" s="135">
        <f>ROUND(D32*'113級距'!$P$6*0.2*A32/30,0)+ROUND(D32*'113級距'!$P$7*0.2*A32/30,0)</f>
        <v>916</v>
      </c>
      <c r="M32" s="83">
        <f>ROUND(G32*'113級距'!$P$9*0.3,0)</f>
        <v>592</v>
      </c>
    </row>
    <row r="33" spans="1:13" ht="16.5">
      <c r="A33" s="71">
        <v>30</v>
      </c>
      <c r="B33" s="74">
        <f t="shared" si="0"/>
        <v>38201</v>
      </c>
      <c r="C33" s="75">
        <v>40100</v>
      </c>
      <c r="D33" s="78">
        <f>VLOOKUP(C33,'113級距'!A$10:C$37,3,TRUE)</f>
        <v>40100</v>
      </c>
      <c r="E33" s="123">
        <f>VLOOKUP(C33,'113級距'!J$25:L$47,3,TRUE)</f>
        <v>40100</v>
      </c>
      <c r="F33" s="68">
        <f>VLOOKUP(C33,'113級距'!D$3:F$64,3,TRUE)</f>
        <v>40100</v>
      </c>
      <c r="G33" s="136">
        <f>VLOOKUP(C33,'113級距'!G$25:I$74,3,TRUE)</f>
        <v>40100</v>
      </c>
      <c r="H33" s="81">
        <f>ROUND(D33*'113級距'!$P$6*0.7*A33/30,0)+ROUND(D33*'113級距'!$P$7*0.7*A33/30,0)</f>
        <v>3369</v>
      </c>
      <c r="I33" s="69">
        <f>ROUND(G33*'113級距'!$P$9*0.6*'113級距'!$P$10,0)</f>
        <v>1940</v>
      </c>
      <c r="J33" s="69">
        <f>ROUND(F33*'113級距'!$P$2*A33/30,0)</f>
        <v>2406</v>
      </c>
      <c r="K33" s="125">
        <f>ROUND(E33*'113級距'!$P$4*A33/30,0)</f>
        <v>44</v>
      </c>
      <c r="L33" s="135">
        <f>ROUND(D33*'113級距'!$P$6*0.2*A33/30,0)+ROUND(D33*'113級距'!$P$7*0.2*A33/30,0)</f>
        <v>962</v>
      </c>
      <c r="M33" s="83">
        <f>ROUND(G33*'113級距'!$P$9*0.3,0)</f>
        <v>622</v>
      </c>
    </row>
    <row r="34" spans="1:13" ht="16.5">
      <c r="A34" s="71">
        <v>30</v>
      </c>
      <c r="B34" s="74">
        <f t="shared" si="0"/>
        <v>40101</v>
      </c>
      <c r="C34" s="75">
        <v>42000</v>
      </c>
      <c r="D34" s="78">
        <f>VLOOKUP(C34,'113級距'!A$10:C$37,3,TRUE)</f>
        <v>42000</v>
      </c>
      <c r="E34" s="123">
        <f>VLOOKUP(C34,'113級距'!J$25:L$47,3,TRUE)</f>
        <v>42000</v>
      </c>
      <c r="F34" s="68">
        <f>VLOOKUP(C34,'113級距'!D$3:F$64,3,TRUE)</f>
        <v>42000</v>
      </c>
      <c r="G34" s="136">
        <f>VLOOKUP(C34,'113級距'!G$25:I$74,3,TRUE)</f>
        <v>42000</v>
      </c>
      <c r="H34" s="81">
        <f>ROUND(D34*'113級距'!$P$6*0.7*A34/30,0)+ROUND(D34*'113級距'!$P$7*0.7*A34/30,0)</f>
        <v>3528</v>
      </c>
      <c r="I34" s="69">
        <f>ROUND(G34*'113級距'!$P$9*0.6*'113級距'!$P$10,0)</f>
        <v>2032</v>
      </c>
      <c r="J34" s="69">
        <f>ROUND(F34*'113級距'!$P$2*A34/30,0)</f>
        <v>2520</v>
      </c>
      <c r="K34" s="125">
        <f>ROUND(E34*'113級距'!$P$4*A34/30,0)</f>
        <v>46</v>
      </c>
      <c r="L34" s="135">
        <f>ROUND(D34*'113級距'!$P$6*0.2*A34/30,0)+ROUND(D34*'113級距'!$P$7*0.2*A34/30,0)</f>
        <v>1008</v>
      </c>
      <c r="M34" s="83">
        <f>ROUND(G34*'113級距'!$P$9*0.3,0)</f>
        <v>651</v>
      </c>
    </row>
    <row r="35" spans="1:13" ht="16.5">
      <c r="A35" s="71">
        <v>30</v>
      </c>
      <c r="B35" s="74">
        <f t="shared" si="0"/>
        <v>42001</v>
      </c>
      <c r="C35" s="75">
        <v>43900</v>
      </c>
      <c r="D35" s="78">
        <f>VLOOKUP(C35,'113級距'!A$10:C$37,3,TRUE)</f>
        <v>43900</v>
      </c>
      <c r="E35" s="123">
        <f>VLOOKUP(C35,'113級距'!J$25:L$47,3,TRUE)</f>
        <v>43900</v>
      </c>
      <c r="F35" s="68">
        <f>VLOOKUP(C35,'113級距'!D$3:F$64,3,TRUE)</f>
        <v>43900</v>
      </c>
      <c r="G35" s="136">
        <f>VLOOKUP(C35,'113級距'!G$25:I$74,3,TRUE)</f>
        <v>43900</v>
      </c>
      <c r="H35" s="81">
        <f>ROUND(D35*'113級距'!$P$6*0.7*A35/30,0)+ROUND(D35*'113級距'!$P$7*0.7*A35/30,0)</f>
        <v>3687</v>
      </c>
      <c r="I35" s="69">
        <f>ROUND(G35*'113級距'!$P$9*0.6*'113級距'!$P$10,0)</f>
        <v>2124</v>
      </c>
      <c r="J35" s="69">
        <f>ROUND(F35*'113級距'!$P$2*A35/30,0)</f>
        <v>2634</v>
      </c>
      <c r="K35" s="125">
        <f>ROUND(E35*'113級距'!$P$4*A35/30,0)</f>
        <v>48</v>
      </c>
      <c r="L35" s="135">
        <f>ROUND(D35*'113級距'!$P$6*0.2*A35/30,0)+ROUND(D35*'113級距'!$P$7*0.2*A35/30,0)</f>
        <v>1054</v>
      </c>
      <c r="M35" s="83">
        <f>ROUND(G35*'113級距'!$P$9*0.3,0)</f>
        <v>681</v>
      </c>
    </row>
    <row r="36" spans="1:13" ht="16.5">
      <c r="A36" s="71">
        <v>30</v>
      </c>
      <c r="B36" s="74">
        <f t="shared" si="0"/>
        <v>43901</v>
      </c>
      <c r="C36" s="75">
        <v>45800</v>
      </c>
      <c r="D36" s="78">
        <f>VLOOKUP(C36,'113級距'!A$10:C$37,3,TRUE)</f>
        <v>45800</v>
      </c>
      <c r="E36" s="123">
        <f>VLOOKUP(C36,'113級距'!J$25:L$47,3,TRUE)</f>
        <v>45800</v>
      </c>
      <c r="F36" s="68">
        <f>VLOOKUP(C36,'113級距'!D$3:F$64,3,TRUE)</f>
        <v>45800</v>
      </c>
      <c r="G36" s="136">
        <f>VLOOKUP(C36,'113級距'!G$25:I$74,3,TRUE)</f>
        <v>45800</v>
      </c>
      <c r="H36" s="81">
        <f>ROUND(D36*'113級距'!$P$6*0.7*A36/30,0)+ROUND(D36*'113級距'!$P$7*0.7*A36/30,0)</f>
        <v>3848</v>
      </c>
      <c r="I36" s="69">
        <f>ROUND(G36*'113級距'!$P$9*0.6*'113級距'!$P$10,0)</f>
        <v>2216</v>
      </c>
      <c r="J36" s="69">
        <f>ROUND(F36*'113級距'!$P$2*A36/30,0)</f>
        <v>2748</v>
      </c>
      <c r="K36" s="125">
        <f>ROUND(E36*'113級距'!$P$4*A36/30,0)</f>
        <v>50</v>
      </c>
      <c r="L36" s="135">
        <f>ROUND(D36*'113級距'!$P$6*0.2*A36/30,0)+ROUND(D36*'113級距'!$P$7*0.2*A36/30,0)</f>
        <v>1100</v>
      </c>
      <c r="M36" s="83">
        <f>ROUND(G36*'113級距'!$P$9*0.3,0)</f>
        <v>710</v>
      </c>
    </row>
    <row r="37" spans="1:13" ht="16.5">
      <c r="A37" s="71">
        <v>30</v>
      </c>
      <c r="B37" s="74">
        <f t="shared" si="0"/>
        <v>45801</v>
      </c>
      <c r="C37" s="216">
        <v>48200</v>
      </c>
      <c r="D37" s="78">
        <f>VLOOKUP(C37,'113級距'!A$10:C$37,3,TRUE)</f>
        <v>45800</v>
      </c>
      <c r="E37" s="123">
        <f>VLOOKUP(C37,'113級距'!J$25:L$47,3,TRUE)</f>
        <v>48200</v>
      </c>
      <c r="F37" s="68">
        <f>VLOOKUP(C37,'113級距'!D$3:F$64,3,TRUE)</f>
        <v>48200</v>
      </c>
      <c r="G37" s="136">
        <f>VLOOKUP(C37,'113級距'!G$25:I$74,3,TRUE)</f>
        <v>48200</v>
      </c>
      <c r="H37" s="81">
        <f>ROUND(D37*'113級距'!$P$6*0.7*A37/30,0)+ROUND(D37*'113級距'!$P$7*0.7*A37/30,0)</f>
        <v>3848</v>
      </c>
      <c r="I37" s="69">
        <f>ROUND(G37*'113級距'!$P$9*0.6*'113級距'!$P$10,0)</f>
        <v>2332</v>
      </c>
      <c r="J37" s="69">
        <f>ROUND(F37*'113級距'!$P$2*A37/30,0)</f>
        <v>2892</v>
      </c>
      <c r="K37" s="125">
        <f>ROUND(E37*'113級距'!$P$4*A37/30,0)</f>
        <v>53</v>
      </c>
      <c r="L37" s="135">
        <f>ROUND(D37*'113級距'!$P$6*0.2*A37/30,0)+ROUND(D37*'113級距'!$P$7*0.2*A37/30,0)</f>
        <v>1100</v>
      </c>
      <c r="M37" s="83">
        <f>ROUND(G37*'113級距'!$P$9*0.3,0)</f>
        <v>748</v>
      </c>
    </row>
    <row r="38" spans="1:13" ht="16.5">
      <c r="A38" s="71">
        <v>30</v>
      </c>
      <c r="B38" s="74">
        <f t="shared" si="0"/>
        <v>48201</v>
      </c>
      <c r="C38" s="75">
        <v>50600</v>
      </c>
      <c r="D38" s="78">
        <f>VLOOKUP(C38,'113級距'!A$10:C$37,3,TRUE)</f>
        <v>45800</v>
      </c>
      <c r="E38" s="123">
        <f>VLOOKUP(C38,'113級距'!J$25:L$47,3,TRUE)</f>
        <v>50600</v>
      </c>
      <c r="F38" s="68">
        <f>VLOOKUP(C38,'113級距'!D$3:F$64,3,TRUE)</f>
        <v>50600</v>
      </c>
      <c r="G38" s="136">
        <f>VLOOKUP(C38,'113級距'!G$25:I$74,3,TRUE)</f>
        <v>50600</v>
      </c>
      <c r="H38" s="81">
        <f>ROUND(D38*'113級距'!$P$6*0.7*A38/30,0)+ROUND(D38*'113級距'!$P$7*0.7*A38/30,0)</f>
        <v>3848</v>
      </c>
      <c r="I38" s="69">
        <f>ROUND(G38*'113級距'!$P$9*0.6*'113級距'!$P$10,0)</f>
        <v>2449</v>
      </c>
      <c r="J38" s="69">
        <f>ROUND(F38*'113級距'!$P$2*A38/30,0)</f>
        <v>3036</v>
      </c>
      <c r="K38" s="125">
        <f>ROUND(E38*'113級距'!$P$4*A38/30,0)</f>
        <v>56</v>
      </c>
      <c r="L38" s="135">
        <f>ROUND(D38*'113級距'!$P$6*0.2*A38/30,0)+ROUND(D38*'113級距'!$P$7*0.2*A38/30,0)</f>
        <v>1100</v>
      </c>
      <c r="M38" s="83">
        <f>ROUND(G38*'113級距'!$P$9*0.3,0)</f>
        <v>785</v>
      </c>
    </row>
    <row r="39" spans="1:13" ht="16.5">
      <c r="A39" s="71">
        <v>30</v>
      </c>
      <c r="B39" s="74">
        <f t="shared" si="0"/>
        <v>50601</v>
      </c>
      <c r="C39" s="75">
        <v>53000</v>
      </c>
      <c r="D39" s="78">
        <f>VLOOKUP(C39,'113級距'!A$10:C$37,3,TRUE)</f>
        <v>45800</v>
      </c>
      <c r="E39" s="123">
        <f>VLOOKUP(C39,'113級距'!J$25:L$47,3,TRUE)</f>
        <v>53000</v>
      </c>
      <c r="F39" s="68">
        <f>VLOOKUP(C39,'113級距'!D$3:F$64,3,TRUE)</f>
        <v>53000</v>
      </c>
      <c r="G39" s="136">
        <f>VLOOKUP(C39,'113級距'!G$25:I$74,3,TRUE)</f>
        <v>53000</v>
      </c>
      <c r="H39" s="81">
        <f>ROUND(D39*'113級距'!$P$6*0.7*A39/30,0)+ROUND(D39*'113級距'!$P$7*0.7*A39/30,0)</f>
        <v>3848</v>
      </c>
      <c r="I39" s="69">
        <f>ROUND(G39*'113級距'!$P$9*0.6*'113級距'!$P$10,0)</f>
        <v>2565</v>
      </c>
      <c r="J39" s="69">
        <f>ROUND(F39*'113級距'!$P$2*A39/30,0)</f>
        <v>3180</v>
      </c>
      <c r="K39" s="125">
        <f>ROUND(E39*'113級距'!$P$4*A39/30,0)</f>
        <v>58</v>
      </c>
      <c r="L39" s="135">
        <f>ROUND(D39*'113級距'!$P$6*0.2*A39/30,0)+ROUND(D39*'113級距'!$P$7*0.2*A39/30,0)</f>
        <v>1100</v>
      </c>
      <c r="M39" s="83">
        <f>ROUND(G39*'113級距'!$P$9*0.3,0)</f>
        <v>822</v>
      </c>
    </row>
    <row r="40" spans="1:13" s="6" customFormat="1" ht="16.5">
      <c r="A40" s="71">
        <v>30</v>
      </c>
      <c r="B40" s="74">
        <f t="shared" si="0"/>
        <v>53001</v>
      </c>
      <c r="C40" s="75">
        <v>55400</v>
      </c>
      <c r="D40" s="78">
        <f>VLOOKUP(C40,'113級距'!A$10:C$37,3,TRUE)</f>
        <v>45800</v>
      </c>
      <c r="E40" s="123">
        <f>VLOOKUP(C40,'113級距'!J$25:L$47,3,TRUE)</f>
        <v>55400</v>
      </c>
      <c r="F40" s="68">
        <f>VLOOKUP(C40,'113級距'!D$3:F$64,3,TRUE)</f>
        <v>55400</v>
      </c>
      <c r="G40" s="136">
        <f>VLOOKUP(C40,'113級距'!G$25:I$74,3,TRUE)</f>
        <v>55400</v>
      </c>
      <c r="H40" s="81">
        <f>ROUND(D40*'113級距'!$P$6*0.7*A40/30,0)+ROUND(D40*'113級距'!$P$7*0.7*A40/30,0)</f>
        <v>3848</v>
      </c>
      <c r="I40" s="69">
        <f>ROUND(G40*'113級距'!$P$9*0.6*'113級距'!$P$10,0)</f>
        <v>2681</v>
      </c>
      <c r="J40" s="69">
        <f>ROUND(F40*'113級距'!$P$2*A40/30,0)</f>
        <v>3324</v>
      </c>
      <c r="K40" s="125">
        <f>ROUND(E40*'113級距'!$P$4*A40/30,0)</f>
        <v>61</v>
      </c>
      <c r="L40" s="135">
        <f>ROUND(D40*'113級距'!$P$6*0.2*A40/30,0)+ROUND(D40*'113級距'!$P$7*0.2*A40/30,0)</f>
        <v>1100</v>
      </c>
      <c r="M40" s="83">
        <f>ROUND(G40*'113級距'!$P$9*0.3,0)</f>
        <v>859</v>
      </c>
    </row>
    <row r="41" spans="1:13" ht="16.5">
      <c r="A41" s="71">
        <v>30</v>
      </c>
      <c r="B41" s="74">
        <f t="shared" si="0"/>
        <v>55401</v>
      </c>
      <c r="C41" s="75">
        <v>57800</v>
      </c>
      <c r="D41" s="78">
        <f>VLOOKUP(C41,'113級距'!A$10:C$37,3,TRUE)</f>
        <v>45800</v>
      </c>
      <c r="E41" s="123">
        <f>VLOOKUP(C41,'113級距'!J$25:L$47,3,TRUE)</f>
        <v>57800</v>
      </c>
      <c r="F41" s="68">
        <f>VLOOKUP(C41,'113級距'!D$3:F$64,3,TRUE)</f>
        <v>57800</v>
      </c>
      <c r="G41" s="136">
        <f>VLOOKUP(C41,'113級距'!G$25:I$74,3,TRUE)</f>
        <v>57800</v>
      </c>
      <c r="H41" s="81">
        <f>ROUND(D41*'113級距'!$P$6*0.7*A41/30,0)+ROUND(D41*'113級距'!$P$7*0.7*A41/30,0)</f>
        <v>3848</v>
      </c>
      <c r="I41" s="69">
        <f>ROUND(G41*'113級距'!$P$9*0.6*'113級距'!$P$10,0)</f>
        <v>2797</v>
      </c>
      <c r="J41" s="69">
        <f>ROUND(F41*'113級距'!$P$2*A41/30,0)</f>
        <v>3468</v>
      </c>
      <c r="K41" s="125">
        <f>ROUND(E41*'113級距'!$P$4*A41/30,0)</f>
        <v>64</v>
      </c>
      <c r="L41" s="135">
        <f>ROUND(D41*'113級距'!$P$6*0.2*A41/30,0)+ROUND(D41*'113級距'!$P$7*0.2*A41/30,0)</f>
        <v>1100</v>
      </c>
      <c r="M41" s="83">
        <f>ROUND(G41*'113級距'!$P$9*0.3,0)</f>
        <v>896</v>
      </c>
    </row>
    <row r="42" spans="1:13" ht="16.5">
      <c r="A42" s="71">
        <v>30</v>
      </c>
      <c r="B42" s="74">
        <f t="shared" si="0"/>
        <v>57801</v>
      </c>
      <c r="C42" s="75">
        <v>60800</v>
      </c>
      <c r="D42" s="78">
        <f>VLOOKUP(C42,'113級距'!A$10:C$37,3,TRUE)</f>
        <v>45800</v>
      </c>
      <c r="E42" s="123">
        <f>VLOOKUP(C42,'113級距'!J$25:L$47,3,TRUE)</f>
        <v>60800</v>
      </c>
      <c r="F42" s="68">
        <f>VLOOKUP(C42,'113級距'!D$3:F$64,3,TRUE)</f>
        <v>60800</v>
      </c>
      <c r="G42" s="136">
        <f>VLOOKUP(C42,'113級距'!G$25:I$74,3,TRUE)</f>
        <v>60800</v>
      </c>
      <c r="H42" s="81">
        <f>ROUND(D42*'113級距'!$P$6*0.7*A42/30,0)+ROUND(D42*'113級距'!$P$7*0.7*A42/30,0)</f>
        <v>3848</v>
      </c>
      <c r="I42" s="69">
        <f>ROUND(G42*'113級距'!$P$9*0.6*'113級距'!$P$10,0)</f>
        <v>2942</v>
      </c>
      <c r="J42" s="69">
        <f>ROUND(F42*'113級距'!$P$2*A42/30,0)</f>
        <v>3648</v>
      </c>
      <c r="K42" s="125">
        <f>ROUND(E42*'113級距'!$P$4*A42/30,0)</f>
        <v>67</v>
      </c>
      <c r="L42" s="135">
        <f>ROUND(D42*'113級距'!$P$6*0.2*A42/30,0)+ROUND(D42*'113級距'!$P$7*0.2*A42/30,0)</f>
        <v>1100</v>
      </c>
      <c r="M42" s="83">
        <f>ROUND(G42*'113級距'!$P$9*0.3,0)</f>
        <v>943</v>
      </c>
    </row>
    <row r="43" spans="1:13" ht="16.5">
      <c r="A43" s="71">
        <v>30</v>
      </c>
      <c r="B43" s="74">
        <f t="shared" si="0"/>
        <v>60801</v>
      </c>
      <c r="C43" s="75">
        <v>63800</v>
      </c>
      <c r="D43" s="78">
        <f>VLOOKUP(C43,'113級距'!A$10:C$37,3,TRUE)</f>
        <v>45800</v>
      </c>
      <c r="E43" s="123">
        <f>VLOOKUP(C43,'113級距'!J$25:L$47,3,TRUE)</f>
        <v>63800</v>
      </c>
      <c r="F43" s="68">
        <f>VLOOKUP(C43,'113級距'!D$3:F$64,3,TRUE)</f>
        <v>63800</v>
      </c>
      <c r="G43" s="136">
        <f>VLOOKUP(C43,'113級距'!G$25:I$74,3,TRUE)</f>
        <v>63800</v>
      </c>
      <c r="H43" s="81">
        <f>ROUND(D43*'113級距'!$P$6*0.7*A43/30,0)+ROUND(D43*'113級距'!$P$7*0.7*A43/30,0)</f>
        <v>3848</v>
      </c>
      <c r="I43" s="69">
        <f>ROUND(G43*'113級距'!$P$9*0.6*'113級距'!$P$10,0)</f>
        <v>3087</v>
      </c>
      <c r="J43" s="69">
        <f>ROUND(F43*'113級距'!$P$2*A43/30,0)</f>
        <v>3828</v>
      </c>
      <c r="K43" s="125">
        <f>ROUND(E43*'113級距'!$P$4*A43/30,0)</f>
        <v>70</v>
      </c>
      <c r="L43" s="135">
        <f>ROUND(D43*'113級距'!$P$6*0.2*A43/30,0)+ROUND(D43*'113級距'!$P$7*0.2*A43/30,0)</f>
        <v>1100</v>
      </c>
      <c r="M43" s="83">
        <f>ROUND(G43*'113級距'!$P$9*0.3,0)</f>
        <v>990</v>
      </c>
    </row>
    <row r="44" spans="1:13" ht="16.5">
      <c r="A44" s="71">
        <v>30</v>
      </c>
      <c r="B44" s="74">
        <f t="shared" si="0"/>
        <v>63801</v>
      </c>
      <c r="C44" s="75">
        <v>66800</v>
      </c>
      <c r="D44" s="78">
        <f>VLOOKUP(C44,'113級距'!A$10:C$37,3,TRUE)</f>
        <v>45800</v>
      </c>
      <c r="E44" s="123">
        <f>VLOOKUP(C44,'113級距'!J$25:L$47,3,TRUE)</f>
        <v>66800</v>
      </c>
      <c r="F44" s="68">
        <f>VLOOKUP(C44,'113級距'!D$3:F$64,3,TRUE)</f>
        <v>66800</v>
      </c>
      <c r="G44" s="136">
        <f>VLOOKUP(C44,'113級距'!G$25:I$74,3,TRUE)</f>
        <v>66800</v>
      </c>
      <c r="H44" s="81">
        <f>ROUND(D44*'113級距'!$P$6*0.7*A44/30,0)+ROUND(D44*'113級距'!$P$7*0.7*A44/30,0)</f>
        <v>3848</v>
      </c>
      <c r="I44" s="69">
        <f>ROUND(G44*'113級距'!$P$9*0.6*'113級距'!$P$10,0)</f>
        <v>3233</v>
      </c>
      <c r="J44" s="69">
        <f>ROUND(F44*'113級距'!$P$2*A44/30,0)</f>
        <v>4008</v>
      </c>
      <c r="K44" s="125">
        <f>ROUND(E44*'113級距'!$P$4*A44/30,0)</f>
        <v>73</v>
      </c>
      <c r="L44" s="135">
        <f>ROUND(D44*'113級距'!$P$6*0.2*A44/30,0)+ROUND(D44*'113級距'!$P$7*0.2*A44/30,0)</f>
        <v>1100</v>
      </c>
      <c r="M44" s="83">
        <f>ROUND(G44*'113級距'!$P$9*0.3,0)</f>
        <v>1036</v>
      </c>
    </row>
    <row r="45" spans="1:13" ht="16.5">
      <c r="A45" s="71">
        <v>30</v>
      </c>
      <c r="B45" s="74">
        <f t="shared" si="0"/>
        <v>66801</v>
      </c>
      <c r="C45" s="75">
        <v>69800</v>
      </c>
      <c r="D45" s="78">
        <f>VLOOKUP(C45,'113級距'!A$10:C$37,3,TRUE)</f>
        <v>45800</v>
      </c>
      <c r="E45" s="123">
        <f>VLOOKUP(C45,'113級距'!J$25:L$47,3,TRUE)</f>
        <v>69800</v>
      </c>
      <c r="F45" s="68">
        <f>VLOOKUP(C45,'113級距'!D$3:F$64,3,TRUE)</f>
        <v>69800</v>
      </c>
      <c r="G45" s="136">
        <f>VLOOKUP(C45,'113級距'!G$25:I$74,3,TRUE)</f>
        <v>69800</v>
      </c>
      <c r="H45" s="81">
        <f>ROUND(D45*'113級距'!$P$6*0.7*A45/30,0)+ROUND(D45*'113級距'!$P$7*0.7*A45/30,0)</f>
        <v>3848</v>
      </c>
      <c r="I45" s="69">
        <f>ROUND(G45*'113級距'!$P$9*0.6*'113級距'!$P$10,0)</f>
        <v>3378</v>
      </c>
      <c r="J45" s="69">
        <f>ROUND(F45*'113級距'!$P$2*A45/30,0)</f>
        <v>4188</v>
      </c>
      <c r="K45" s="125">
        <f>ROUND(E45*'113級距'!$P$4*A45/30,0)</f>
        <v>77</v>
      </c>
      <c r="L45" s="135">
        <f>ROUND(D45*'113級距'!$P$6*0.2*A45/30,0)+ROUND(D45*'113級距'!$P$7*0.2*A45/30,0)</f>
        <v>1100</v>
      </c>
      <c r="M45" s="83">
        <f>ROUND(G45*'113級距'!$P$9*0.3,0)</f>
        <v>1083</v>
      </c>
    </row>
    <row r="46" spans="1:13" ht="16.5">
      <c r="A46" s="71">
        <v>30</v>
      </c>
      <c r="B46" s="74">
        <f t="shared" si="0"/>
        <v>69801</v>
      </c>
      <c r="C46" s="75">
        <v>72800</v>
      </c>
      <c r="D46" s="78">
        <f>VLOOKUP(C46,'113級距'!A$10:C$37,3,TRUE)</f>
        <v>45800</v>
      </c>
      <c r="E46" s="123">
        <f>VLOOKUP(C46,'113級距'!J$25:L$47,3,TRUE)</f>
        <v>72800</v>
      </c>
      <c r="F46" s="68">
        <f>VLOOKUP(C46,'113級距'!D$3:F$64,3,TRUE)</f>
        <v>72800</v>
      </c>
      <c r="G46" s="136">
        <f>VLOOKUP(C46,'113級距'!G$25:I$74,3,TRUE)</f>
        <v>72800</v>
      </c>
      <c r="H46" s="81">
        <f>ROUND(D46*'113級距'!$P$6*0.7*A46/30,0)+ROUND(D46*'113級距'!$P$7*0.7*A46/30,0)</f>
        <v>3848</v>
      </c>
      <c r="I46" s="69">
        <f>ROUND(G46*'113級距'!$P$9*0.6*'113級距'!$P$10,0)</f>
        <v>3523</v>
      </c>
      <c r="J46" s="69">
        <f>ROUND(F46*'113級距'!$P$2*A46/30,0)</f>
        <v>4368</v>
      </c>
      <c r="K46" s="125">
        <f>ROUND(E46*'113級距'!$P$4*A46/30,0)</f>
        <v>80</v>
      </c>
      <c r="L46" s="135">
        <f>ROUND(D46*'113級距'!$P$6*0.2*A46/30,0)+ROUND(D46*'113級距'!$P$7*0.2*A46/30,0)</f>
        <v>1100</v>
      </c>
      <c r="M46" s="83">
        <f>ROUND(G46*'113級距'!$P$9*0.3,0)</f>
        <v>1129</v>
      </c>
    </row>
    <row r="47" spans="1:13" ht="16.5">
      <c r="A47" s="71">
        <v>30</v>
      </c>
      <c r="B47" s="74">
        <f t="shared" si="0"/>
        <v>72801</v>
      </c>
      <c r="C47" s="75">
        <v>76500</v>
      </c>
      <c r="D47" s="78">
        <f>VLOOKUP(C47,'113級距'!A$10:C$37,3,TRUE)</f>
        <v>45800</v>
      </c>
      <c r="E47" s="123">
        <f>VLOOKUP(C47,'113級距'!J$25:L$47,3,TRUE)</f>
        <v>72800</v>
      </c>
      <c r="F47" s="68">
        <f>VLOOKUP(C47,'113級距'!D$3:F$64,3,TRUE)</f>
        <v>76500</v>
      </c>
      <c r="G47" s="136">
        <f>VLOOKUP(C47,'113級距'!G$25:I$74,3,TRUE)</f>
        <v>76500</v>
      </c>
      <c r="H47" s="81">
        <f>ROUND(D47*'113級距'!$P$6*0.7*A47/30,0)+ROUND(D47*'113級距'!$P$7*0.7*A47/30,0)</f>
        <v>3848</v>
      </c>
      <c r="I47" s="69">
        <f>ROUND(G47*'113級距'!$P$9*0.6*'113級距'!$P$10,0)</f>
        <v>3702</v>
      </c>
      <c r="J47" s="69">
        <f>ROUND(F47*'113級距'!$P$2*A47/30,0)</f>
        <v>4590</v>
      </c>
      <c r="K47" s="125">
        <f>ROUND(E47*'113級距'!$P$4*A47/30,0)</f>
        <v>80</v>
      </c>
      <c r="L47" s="135">
        <f>ROUND(D47*'113級距'!$P$6*0.2*A47/30,0)+ROUND(D47*'113級距'!$P$7*0.2*A47/30,0)</f>
        <v>1100</v>
      </c>
      <c r="M47" s="83">
        <f>ROUND(G47*'113級距'!$P$9*0.3,0)</f>
        <v>1187</v>
      </c>
    </row>
    <row r="48" spans="1:13" ht="16.5">
      <c r="A48" s="71">
        <v>30</v>
      </c>
      <c r="B48" s="74">
        <f t="shared" si="0"/>
        <v>76501</v>
      </c>
      <c r="C48" s="75">
        <v>80200</v>
      </c>
      <c r="D48" s="78">
        <f>VLOOKUP(C48,'113級距'!A$10:C$37,3,TRUE)</f>
        <v>45800</v>
      </c>
      <c r="E48" s="123">
        <f>VLOOKUP(C48,'113級距'!J$25:L$47,3,TRUE)</f>
        <v>72800</v>
      </c>
      <c r="F48" s="68">
        <f>VLOOKUP(C48,'113級距'!D$3:F$64,3,TRUE)</f>
        <v>80200</v>
      </c>
      <c r="G48" s="136">
        <f>VLOOKUP(C48,'113級距'!G$25:I$74,3,TRUE)</f>
        <v>80200</v>
      </c>
      <c r="H48" s="81">
        <f>ROUND(D48*'113級距'!$P$6*0.7*A48/30,0)+ROUND(D48*'113級距'!$P$7*0.7*A48/30,0)</f>
        <v>3848</v>
      </c>
      <c r="I48" s="69">
        <f>ROUND(G48*'113級距'!$P$9*0.6*'113級距'!$P$10,0)</f>
        <v>3881</v>
      </c>
      <c r="J48" s="69">
        <f>ROUND(F48*'113級距'!$P$2*A48/30,0)</f>
        <v>4812</v>
      </c>
      <c r="K48" s="125">
        <f>ROUND(E48*'113級距'!$P$4*A48/30,0)</f>
        <v>80</v>
      </c>
      <c r="L48" s="135">
        <f>ROUND(D48*'113級距'!$P$6*0.2*A48/30,0)+ROUND(D48*'113級距'!$P$7*0.2*A48/30,0)</f>
        <v>1100</v>
      </c>
      <c r="M48" s="83">
        <f>ROUND(G48*'113級距'!$P$9*0.3,0)</f>
        <v>1244</v>
      </c>
    </row>
    <row r="49" spans="1:13" ht="16.5">
      <c r="A49" s="71">
        <v>30</v>
      </c>
      <c r="B49" s="74">
        <f t="shared" si="0"/>
        <v>80201</v>
      </c>
      <c r="C49" s="75">
        <v>83900</v>
      </c>
      <c r="D49" s="78">
        <f>VLOOKUP(C49,'113級距'!A$10:C$37,3,TRUE)</f>
        <v>45800</v>
      </c>
      <c r="E49" s="123">
        <f>VLOOKUP(C49,'113級距'!J$25:L$47,3,TRUE)</f>
        <v>72800</v>
      </c>
      <c r="F49" s="68">
        <f>VLOOKUP(C49,'113級距'!D$3:F$64,3,TRUE)</f>
        <v>83900</v>
      </c>
      <c r="G49" s="136">
        <f>VLOOKUP(C49,'113級距'!G$25:I$74,3,TRUE)</f>
        <v>83900</v>
      </c>
      <c r="H49" s="81">
        <f>ROUND(D49*'113級距'!$P$6*0.7*A49/30,0)+ROUND(D49*'113級距'!$P$7*0.7*A49/30,0)</f>
        <v>3848</v>
      </c>
      <c r="I49" s="69">
        <f>ROUND(G49*'113級距'!$P$9*0.6*'113級距'!$P$10,0)</f>
        <v>4060</v>
      </c>
      <c r="J49" s="69">
        <f>ROUND(F49*'113級距'!$P$2*A49/30,0)</f>
        <v>5034</v>
      </c>
      <c r="K49" s="125">
        <f>ROUND(E49*'113級距'!$P$4*A49/30,0)</f>
        <v>80</v>
      </c>
      <c r="L49" s="135">
        <f>ROUND(D49*'113級距'!$P$6*0.2*A49/30,0)+ROUND(D49*'113級距'!$P$7*0.2*A49/30,0)</f>
        <v>1100</v>
      </c>
      <c r="M49" s="83">
        <f>ROUND(G49*'113級距'!$P$9*0.3,0)</f>
        <v>1301</v>
      </c>
    </row>
    <row r="50" spans="1:13" ht="16.5">
      <c r="A50" s="71">
        <v>30</v>
      </c>
      <c r="B50" s="74">
        <f t="shared" si="0"/>
        <v>83901</v>
      </c>
      <c r="C50" s="75">
        <v>87600</v>
      </c>
      <c r="D50" s="78">
        <f>VLOOKUP(C50,'113級距'!A$10:C$37,3,TRUE)</f>
        <v>45800</v>
      </c>
      <c r="E50" s="123">
        <f>VLOOKUP(C50,'113級距'!J$25:L$47,3,TRUE)</f>
        <v>72800</v>
      </c>
      <c r="F50" s="68">
        <f>VLOOKUP(C50,'113級距'!D$3:F$64,3,TRUE)</f>
        <v>87600</v>
      </c>
      <c r="G50" s="136">
        <f>VLOOKUP(C50,'113級距'!G$25:I$74,3,TRUE)</f>
        <v>87600</v>
      </c>
      <c r="H50" s="81">
        <f>ROUND(D50*'113級距'!$P$6*0.7*A50/30,0)+ROUND(D50*'113級距'!$P$7*0.7*A50/30,0)</f>
        <v>3848</v>
      </c>
      <c r="I50" s="69">
        <f>ROUND(G50*'113級距'!$P$9*0.6*'113級距'!$P$10,0)</f>
        <v>4239</v>
      </c>
      <c r="J50" s="69">
        <f>ROUND(F50*'113級距'!$P$2*A50/30,0)</f>
        <v>5256</v>
      </c>
      <c r="K50" s="125">
        <f>ROUND(E50*'113級距'!$P$4*A50/30,0)</f>
        <v>80</v>
      </c>
      <c r="L50" s="135">
        <f>ROUND(D50*'113級距'!$P$6*0.2*A50/30,0)+ROUND(D50*'113級距'!$P$7*0.2*A50/30,0)</f>
        <v>1100</v>
      </c>
      <c r="M50" s="83">
        <f>ROUND(G50*'113級距'!$P$9*0.3,0)</f>
        <v>1359</v>
      </c>
    </row>
    <row r="51" spans="1:13" ht="16.5">
      <c r="A51" s="71">
        <v>30</v>
      </c>
      <c r="B51" s="74">
        <f t="shared" si="0"/>
        <v>87601</v>
      </c>
      <c r="C51" s="75">
        <v>92100</v>
      </c>
      <c r="D51" s="78">
        <f>VLOOKUP(C51,'113級距'!A$10:C$37,3,TRUE)</f>
        <v>45800</v>
      </c>
      <c r="E51" s="123">
        <f>VLOOKUP(C51,'113級距'!J$25:L$47,3,TRUE)</f>
        <v>72800</v>
      </c>
      <c r="F51" s="68">
        <f>VLOOKUP(C51,'113級距'!D$3:F$64,3,TRUE)</f>
        <v>92100</v>
      </c>
      <c r="G51" s="136">
        <f>VLOOKUP(C51,'113級距'!G$25:I$74,3,TRUE)</f>
        <v>92100</v>
      </c>
      <c r="H51" s="81">
        <f>ROUND(D51*'113級距'!$P$6*0.7*A51/30,0)+ROUND(D51*'113級距'!$P$7*0.7*A51/30,0)</f>
        <v>3848</v>
      </c>
      <c r="I51" s="69">
        <f>ROUND(G51*'113級距'!$P$9*0.6*'113級距'!$P$10,0)</f>
        <v>4457</v>
      </c>
      <c r="J51" s="69">
        <f>ROUND(F51*'113級距'!$P$2*A51/30,0)</f>
        <v>5526</v>
      </c>
      <c r="K51" s="125">
        <f>ROUND(E51*'113級距'!$P$4*A51/30,0)</f>
        <v>80</v>
      </c>
      <c r="L51" s="135">
        <f>ROUND(D51*'113級距'!$P$6*0.2*A51/30,0)+ROUND(D51*'113級距'!$P$7*0.2*A51/30,0)</f>
        <v>1100</v>
      </c>
      <c r="M51" s="83">
        <f>ROUND(G51*'113級距'!$P$9*0.3,0)</f>
        <v>1428</v>
      </c>
    </row>
    <row r="52" spans="1:13" ht="16.5">
      <c r="A52" s="71">
        <v>30</v>
      </c>
      <c r="B52" s="74">
        <f t="shared" si="0"/>
        <v>92101</v>
      </c>
      <c r="C52" s="75">
        <v>96600</v>
      </c>
      <c r="D52" s="78">
        <f>VLOOKUP(C52,'113級距'!A$10:C$37,3,TRUE)</f>
        <v>45800</v>
      </c>
      <c r="E52" s="123">
        <f>VLOOKUP(C52,'113級距'!J$25:L$47,3,TRUE)</f>
        <v>72800</v>
      </c>
      <c r="F52" s="68">
        <f>VLOOKUP(C52,'113級距'!D$3:F$64,3,TRUE)</f>
        <v>96600</v>
      </c>
      <c r="G52" s="136">
        <f>VLOOKUP(C52,'113級距'!G$25:I$74,3,TRUE)</f>
        <v>96600</v>
      </c>
      <c r="H52" s="81">
        <f>ROUND(D52*'113級距'!$P$6*0.7*A52/30,0)+ROUND(D52*'113級距'!$P$7*0.7*A52/30,0)</f>
        <v>3848</v>
      </c>
      <c r="I52" s="69">
        <f>ROUND(G52*'113級距'!$P$9*0.6*'113級距'!$P$10,0)</f>
        <v>4675</v>
      </c>
      <c r="J52" s="69">
        <f>ROUND(F52*'113級距'!$P$2*A52/30,0)</f>
        <v>5796</v>
      </c>
      <c r="K52" s="125">
        <f>ROUND(E52*'113級距'!$P$4*A52/30,0)</f>
        <v>80</v>
      </c>
      <c r="L52" s="135">
        <f>ROUND(D52*'113級距'!$P$6*0.2*A52/30,0)+ROUND(D52*'113級距'!$P$7*0.2*A52/30,0)</f>
        <v>1100</v>
      </c>
      <c r="M52" s="83">
        <f>ROUND(G52*'113級距'!$P$9*0.3,0)</f>
        <v>1498</v>
      </c>
    </row>
    <row r="53" spans="1:13" ht="16.5">
      <c r="A53" s="71">
        <v>30</v>
      </c>
      <c r="B53" s="74">
        <f t="shared" si="0"/>
        <v>96601</v>
      </c>
      <c r="C53" s="75">
        <v>101100</v>
      </c>
      <c r="D53" s="78">
        <f>VLOOKUP(C53,'113級距'!A$10:C$37,3,TRUE)</f>
        <v>45800</v>
      </c>
      <c r="E53" s="123">
        <f>VLOOKUP(C53,'113級距'!J$25:L$47,3,TRUE)</f>
        <v>72800</v>
      </c>
      <c r="F53" s="68">
        <f>VLOOKUP(C53,'113級距'!D$3:F$64,3,TRUE)</f>
        <v>101100</v>
      </c>
      <c r="G53" s="136">
        <f>VLOOKUP(C53,'113級距'!G$25:I$74,3,TRUE)</f>
        <v>101100</v>
      </c>
      <c r="H53" s="81">
        <f>ROUND(D53*'113級距'!$P$6*0.7*A53/30,0)+ROUND(D53*'113級距'!$P$7*0.7*A53/30,0)</f>
        <v>3848</v>
      </c>
      <c r="I53" s="69">
        <f>ROUND(G53*'113級距'!$P$9*0.6*'113級距'!$P$10,0)</f>
        <v>4892</v>
      </c>
      <c r="J53" s="69">
        <f>ROUND(F53*'113級距'!$P$2*A53/30,0)</f>
        <v>6066</v>
      </c>
      <c r="K53" s="125">
        <f>ROUND(E53*'113級距'!$P$4*A53/30,0)</f>
        <v>80</v>
      </c>
      <c r="L53" s="135">
        <f>ROUND(D53*'113級距'!$P$6*0.2*A53/30,0)+ROUND(D53*'113級距'!$P$7*0.2*A53/30,0)</f>
        <v>1100</v>
      </c>
      <c r="M53" s="83">
        <f>ROUND(G53*'113級距'!$P$9*0.3,0)</f>
        <v>1568</v>
      </c>
    </row>
    <row r="54" spans="1:13" ht="16.5">
      <c r="A54" s="71">
        <v>30</v>
      </c>
      <c r="B54" s="74">
        <f t="shared" si="0"/>
        <v>101101</v>
      </c>
      <c r="C54" s="75">
        <v>105600</v>
      </c>
      <c r="D54" s="78">
        <f>VLOOKUP(C54,'113級距'!A$10:C$37,3,TRUE)</f>
        <v>45800</v>
      </c>
      <c r="E54" s="123">
        <f>VLOOKUP(C54,'113級距'!J$25:L$47,3,TRUE)</f>
        <v>72800</v>
      </c>
      <c r="F54" s="68">
        <f>VLOOKUP(C54,'113級距'!D$3:F$64,3,TRUE)</f>
        <v>105600</v>
      </c>
      <c r="G54" s="136">
        <f>VLOOKUP(C54,'113級距'!G$25:I$74,3,TRUE)</f>
        <v>105600</v>
      </c>
      <c r="H54" s="81">
        <f>ROUND(D54*'113級距'!$P$6*0.7*A54/30,0)+ROUND(D54*'113級距'!$P$7*0.7*A54/30,0)</f>
        <v>3848</v>
      </c>
      <c r="I54" s="69">
        <f>ROUND(G54*'113級距'!$P$9*0.6*'113級距'!$P$10,0)</f>
        <v>5110</v>
      </c>
      <c r="J54" s="69">
        <f>ROUND(F54*'113級距'!$P$2*A54/30,0)</f>
        <v>6336</v>
      </c>
      <c r="K54" s="125">
        <f>ROUND(E54*'113級距'!$P$4*A54/30,0)</f>
        <v>80</v>
      </c>
      <c r="L54" s="135">
        <f>ROUND(D54*'113級距'!$P$6*0.2*A54/30,0)+ROUND(D54*'113級距'!$P$7*0.2*A54/30,0)</f>
        <v>1100</v>
      </c>
      <c r="M54" s="83">
        <f>ROUND(G54*'113級距'!$P$9*0.3,0)</f>
        <v>1638</v>
      </c>
    </row>
    <row r="55" spans="1:13" ht="16.5">
      <c r="A55" s="71">
        <v>30</v>
      </c>
      <c r="B55" s="74">
        <f t="shared" si="0"/>
        <v>105601</v>
      </c>
      <c r="C55" s="75">
        <v>110100</v>
      </c>
      <c r="D55" s="78">
        <f>VLOOKUP(C55,'113級距'!A$10:C$37,3,TRUE)</f>
        <v>45800</v>
      </c>
      <c r="E55" s="123">
        <f>VLOOKUP(C55,'113級距'!J$25:L$47,3,TRUE)</f>
        <v>72800</v>
      </c>
      <c r="F55" s="68">
        <f>VLOOKUP(C55,'113級距'!D$3:F$64,3,TRUE)</f>
        <v>110100</v>
      </c>
      <c r="G55" s="136">
        <f>VLOOKUP(C55,'113級距'!G$25:I$74,3,TRUE)</f>
        <v>110100</v>
      </c>
      <c r="H55" s="81">
        <f>ROUND(D55*'113級距'!$P$6*0.7*A55/30,0)+ROUND(D55*'113級距'!$P$7*0.7*A55/30,0)</f>
        <v>3848</v>
      </c>
      <c r="I55" s="69">
        <f>ROUND(G55*'113級距'!$P$9*0.6*'113級距'!$P$10,0)</f>
        <v>5328</v>
      </c>
      <c r="J55" s="69">
        <f>ROUND(F55*'113級距'!$P$2*A55/30,0)</f>
        <v>6606</v>
      </c>
      <c r="K55" s="125">
        <f>ROUND(E55*'113級距'!$P$4*A55/30,0)</f>
        <v>80</v>
      </c>
      <c r="L55" s="135">
        <f>ROUND(D55*'113級距'!$P$6*0.2*A55/30,0)+ROUND(D55*'113級距'!$P$7*0.2*A55/30,0)</f>
        <v>1100</v>
      </c>
      <c r="M55" s="83">
        <f>ROUND(G55*'113級距'!$P$9*0.3,0)</f>
        <v>1708</v>
      </c>
    </row>
    <row r="56" spans="1:13" ht="16.5">
      <c r="A56" s="71">
        <v>30</v>
      </c>
      <c r="B56" s="74">
        <f t="shared" si="0"/>
        <v>110101</v>
      </c>
      <c r="C56" s="75">
        <v>115500</v>
      </c>
      <c r="D56" s="78">
        <f>VLOOKUP(C56,'113級距'!A$10:C$37,3,TRUE)</f>
        <v>45800</v>
      </c>
      <c r="E56" s="123">
        <f>VLOOKUP(C56,'113級距'!J$25:L$47,3,TRUE)</f>
        <v>72800</v>
      </c>
      <c r="F56" s="68">
        <f>VLOOKUP(C56,'113級距'!D$3:F$64,3,TRUE)</f>
        <v>115500</v>
      </c>
      <c r="G56" s="136">
        <f>VLOOKUP(C56,'113級距'!G$25:I$74,3,TRUE)</f>
        <v>115500</v>
      </c>
      <c r="H56" s="81">
        <f>ROUND(D56*'113級距'!$P$6*0.7*A56/30,0)+ROUND(D56*'113級距'!$P$7*0.7*A56/30,0)</f>
        <v>3848</v>
      </c>
      <c r="I56" s="69">
        <f>ROUND(G56*'113級距'!$P$9*0.6*'113級距'!$P$10,0)</f>
        <v>5589</v>
      </c>
      <c r="J56" s="69">
        <f>ROUND(F56*'113級距'!$P$2*A56/30,0)</f>
        <v>6930</v>
      </c>
      <c r="K56" s="125">
        <f>ROUND(E56*'113級距'!$P$4*A56/30,0)</f>
        <v>80</v>
      </c>
      <c r="L56" s="135">
        <f>ROUND(D56*'113級距'!$P$6*0.2*A56/30,0)+ROUND(D56*'113級距'!$P$7*0.2*A56/30,0)</f>
        <v>1100</v>
      </c>
      <c r="M56" s="83">
        <f>ROUND(G56*'113級距'!$P$9*0.3,0)</f>
        <v>1791</v>
      </c>
    </row>
    <row r="57" spans="1:13" ht="16.5">
      <c r="A57" s="71">
        <v>30</v>
      </c>
      <c r="B57" s="74">
        <f t="shared" si="0"/>
        <v>115501</v>
      </c>
      <c r="C57" s="75">
        <v>120900</v>
      </c>
      <c r="D57" s="78">
        <f>VLOOKUP(C57,'113級距'!A$10:C$37,3,TRUE)</f>
        <v>45800</v>
      </c>
      <c r="E57" s="123">
        <f>VLOOKUP(C57,'113級距'!J$25:L$47,3,TRUE)</f>
        <v>72800</v>
      </c>
      <c r="F57" s="68">
        <f>VLOOKUP(C57,'113級距'!D$3:F$64,3,TRUE)</f>
        <v>120900</v>
      </c>
      <c r="G57" s="136">
        <f>VLOOKUP(C57,'113級距'!G$25:I$74,3,TRUE)</f>
        <v>120900</v>
      </c>
      <c r="H57" s="81">
        <f>ROUND(D57*'113級距'!$P$6*0.7*A57/30,0)+ROUND(D57*'113級距'!$P$7*0.7*A57/30,0)</f>
        <v>3848</v>
      </c>
      <c r="I57" s="69">
        <f>ROUND(G57*'113級距'!$P$9*0.6*'113級距'!$P$10,0)</f>
        <v>5850</v>
      </c>
      <c r="J57" s="69">
        <f>ROUND(F57*'113級距'!$P$2*A57/30,0)</f>
        <v>7254</v>
      </c>
      <c r="K57" s="125">
        <f>ROUND(E57*'113級距'!$P$4*A57/30,0)</f>
        <v>80</v>
      </c>
      <c r="L57" s="135">
        <f>ROUND(D57*'113級距'!$P$6*0.2*A57/30,0)+ROUND(D57*'113級距'!$P$7*0.2*A57/30,0)</f>
        <v>1100</v>
      </c>
      <c r="M57" s="83">
        <f>ROUND(G57*'113級距'!$P$9*0.3,0)</f>
        <v>1875</v>
      </c>
    </row>
    <row r="58" spans="1:13" ht="16.5">
      <c r="A58" s="71">
        <v>30</v>
      </c>
      <c r="B58" s="74">
        <f t="shared" si="0"/>
        <v>120901</v>
      </c>
      <c r="C58" s="75">
        <v>126300</v>
      </c>
      <c r="D58" s="78">
        <f>VLOOKUP(C58,'113級距'!A$10:C$37,3,TRUE)</f>
        <v>45800</v>
      </c>
      <c r="E58" s="123">
        <f>VLOOKUP(C58,'113級距'!J$25:L$47,3,TRUE)</f>
        <v>72800</v>
      </c>
      <c r="F58" s="68">
        <f>VLOOKUP(C58,'113級距'!D$3:F$64,3,TRUE)</f>
        <v>126300</v>
      </c>
      <c r="G58" s="136">
        <f>VLOOKUP(C58,'113級距'!G$25:I$74,3,TRUE)</f>
        <v>126300</v>
      </c>
      <c r="H58" s="81">
        <f>ROUND(D58*'113級距'!$P$6*0.7*A58/30,0)+ROUND(D58*'113級距'!$P$7*0.7*A58/30,0)</f>
        <v>3848</v>
      </c>
      <c r="I58" s="69">
        <f>ROUND(G58*'113級距'!$P$9*0.6*'113級距'!$P$10,0)</f>
        <v>6112</v>
      </c>
      <c r="J58" s="69">
        <f>ROUND(F58*'113級距'!$P$2*A58/30,0)</f>
        <v>7578</v>
      </c>
      <c r="K58" s="125">
        <f>ROUND(E58*'113級距'!$P$4*A58/30,0)</f>
        <v>80</v>
      </c>
      <c r="L58" s="135">
        <f>ROUND(D58*'113級距'!$P$6*0.2*A58/30,0)+ROUND(D58*'113級距'!$P$7*0.2*A58/30,0)</f>
        <v>1100</v>
      </c>
      <c r="M58" s="83">
        <f>ROUND(G58*'113級距'!$P$9*0.3,0)</f>
        <v>1959</v>
      </c>
    </row>
    <row r="59" spans="1:13" ht="16.5">
      <c r="A59" s="71">
        <v>30</v>
      </c>
      <c r="B59" s="74">
        <f t="shared" si="0"/>
        <v>126301</v>
      </c>
      <c r="C59" s="75">
        <v>131700</v>
      </c>
      <c r="D59" s="78">
        <f>VLOOKUP(C59,'113級距'!A$10:C$37,3,TRUE)</f>
        <v>45800</v>
      </c>
      <c r="E59" s="123">
        <f>VLOOKUP(C59,'113級距'!J$25:L$47,3,TRUE)</f>
        <v>72800</v>
      </c>
      <c r="F59" s="68">
        <f>VLOOKUP(C59,'113級距'!D$3:F$64,3,TRUE)</f>
        <v>131700</v>
      </c>
      <c r="G59" s="136">
        <f>VLOOKUP(C59,'113級距'!G$25:I$74,3,TRUE)</f>
        <v>131700</v>
      </c>
      <c r="H59" s="81">
        <f>ROUND(D59*'113級距'!$P$6*0.7*A59/30,0)+ROUND(D59*'113級距'!$P$7*0.7*A59/30,0)</f>
        <v>3848</v>
      </c>
      <c r="I59" s="69">
        <f>ROUND(G59*'113級距'!$P$9*0.6*'113級距'!$P$10,0)</f>
        <v>6373</v>
      </c>
      <c r="J59" s="69">
        <f>ROUND(F59*'113級距'!$P$2*A59/30,0)</f>
        <v>7902</v>
      </c>
      <c r="K59" s="125">
        <f>ROUND(E59*'113級距'!$P$4*A59/30,0)</f>
        <v>80</v>
      </c>
      <c r="L59" s="135">
        <f>ROUND(D59*'113級距'!$P$6*0.2*A59/30,0)+ROUND(D59*'113級距'!$P$7*0.2*A59/30,0)</f>
        <v>1100</v>
      </c>
      <c r="M59" s="83">
        <f>ROUND(G59*'113級距'!$P$9*0.3,0)</f>
        <v>2043</v>
      </c>
    </row>
    <row r="60" spans="1:13" ht="16.5">
      <c r="A60" s="71">
        <v>30</v>
      </c>
      <c r="B60" s="74">
        <f t="shared" si="0"/>
        <v>131701</v>
      </c>
      <c r="C60" s="75">
        <v>137100</v>
      </c>
      <c r="D60" s="78">
        <f>VLOOKUP(C60,'113級距'!A$10:C$37,3,TRUE)</f>
        <v>45800</v>
      </c>
      <c r="E60" s="123">
        <f>VLOOKUP(C60,'113級距'!J$25:L$47,3,TRUE)</f>
        <v>72800</v>
      </c>
      <c r="F60" s="68">
        <f>VLOOKUP(C60,'113級距'!D$3:F$64,3,TRUE)</f>
        <v>137100</v>
      </c>
      <c r="G60" s="136">
        <f>VLOOKUP(C60,'113級距'!G$25:I$74,3,TRUE)</f>
        <v>137100</v>
      </c>
      <c r="H60" s="81">
        <f>ROUND(D60*'113級距'!$P$6*0.7*A60/30,0)+ROUND(D60*'113級距'!$P$7*0.7*A60/30,0)</f>
        <v>3848</v>
      </c>
      <c r="I60" s="69">
        <f>ROUND(G60*'113級距'!$P$9*0.6*'113級距'!$P$10,0)</f>
        <v>6634</v>
      </c>
      <c r="J60" s="69">
        <f>ROUND(F60*'113級距'!$P$2*A60/30,0)</f>
        <v>8226</v>
      </c>
      <c r="K60" s="125">
        <f>ROUND(E60*'113級距'!$P$4*A60/30,0)</f>
        <v>80</v>
      </c>
      <c r="L60" s="135">
        <f>ROUND(D60*'113級距'!$P$6*0.2*A60/30,0)+ROUND(D60*'113級距'!$P$7*0.2*A60/30,0)</f>
        <v>1100</v>
      </c>
      <c r="M60" s="83">
        <f>ROUND(G60*'113級距'!$P$9*0.3,0)</f>
        <v>2126</v>
      </c>
    </row>
    <row r="61" spans="1:13" ht="16.5">
      <c r="A61" s="71">
        <v>30</v>
      </c>
      <c r="B61" s="74">
        <f t="shared" si="0"/>
        <v>137101</v>
      </c>
      <c r="C61" s="75">
        <v>142500</v>
      </c>
      <c r="D61" s="78">
        <f>VLOOKUP(C61,'113級距'!A$10:C$37,3,TRUE)</f>
        <v>45800</v>
      </c>
      <c r="E61" s="123">
        <f>VLOOKUP(C61,'113級距'!J$25:L$47,3,TRUE)</f>
        <v>72800</v>
      </c>
      <c r="F61" s="68">
        <f>VLOOKUP(C61,'113級距'!D$3:F$64,3,TRUE)</f>
        <v>142500</v>
      </c>
      <c r="G61" s="136">
        <f>VLOOKUP(C61,'113級距'!G$25:I$74,3,TRUE)</f>
        <v>142500</v>
      </c>
      <c r="H61" s="81">
        <f>ROUND(D61*'113級距'!$P$6*0.7*A61/30,0)+ROUND(D61*'113級距'!$P$7*0.7*A61/30,0)</f>
        <v>3848</v>
      </c>
      <c r="I61" s="69">
        <f>ROUND(G61*'113級距'!$P$9*0.6*'113級距'!$P$10,0)</f>
        <v>6896</v>
      </c>
      <c r="J61" s="69">
        <f>ROUND(F61*'113級距'!$P$2*A61/30,0)</f>
        <v>8550</v>
      </c>
      <c r="K61" s="125">
        <f>ROUND(E61*'113級距'!$P$4*A61/30,0)</f>
        <v>80</v>
      </c>
      <c r="L61" s="135">
        <f>ROUND(D61*'113級距'!$P$6*0.2*A61/30,0)+ROUND(D61*'113級距'!$P$7*0.2*A61/30,0)</f>
        <v>1100</v>
      </c>
      <c r="M61" s="83">
        <f>ROUND(G61*'113級距'!$P$9*0.3,0)</f>
        <v>2210</v>
      </c>
    </row>
    <row r="62" spans="1:13" ht="16.5">
      <c r="A62" s="71">
        <v>30</v>
      </c>
      <c r="B62" s="74">
        <f t="shared" si="0"/>
        <v>142501</v>
      </c>
      <c r="C62" s="75">
        <v>147900</v>
      </c>
      <c r="D62" s="78">
        <f>VLOOKUP(C62,'113級距'!A$10:C$37,3,TRUE)</f>
        <v>45800</v>
      </c>
      <c r="E62" s="123">
        <f>VLOOKUP(C62,'113級距'!J$25:L$47,3,TRUE)</f>
        <v>72800</v>
      </c>
      <c r="F62" s="68">
        <f>VLOOKUP(C62,'113級距'!D$3:F$64,3,TRUE)</f>
        <v>147900</v>
      </c>
      <c r="G62" s="136">
        <f>VLOOKUP(C62,'113級距'!G$25:I$74,3,TRUE)</f>
        <v>147900</v>
      </c>
      <c r="H62" s="81">
        <f>ROUND(D62*'113級距'!$P$6*0.7*A62/30,0)+ROUND(D62*'113級距'!$P$7*0.7*A62/30,0)</f>
        <v>3848</v>
      </c>
      <c r="I62" s="69">
        <f>ROUND(G62*'113級距'!$P$9*0.6*'113級距'!$P$10,0)</f>
        <v>7157</v>
      </c>
      <c r="J62" s="69">
        <f>ROUND(F62*'113級距'!$P$2*A62/30,0)</f>
        <v>8874</v>
      </c>
      <c r="K62" s="125">
        <f>ROUND(E62*'113級距'!$P$4*A62/30,0)</f>
        <v>80</v>
      </c>
      <c r="L62" s="135">
        <f>ROUND(D62*'113級距'!$P$6*0.2*A62/30,0)+ROUND(D62*'113級距'!$P$7*0.2*A62/30,0)</f>
        <v>1100</v>
      </c>
      <c r="M62" s="83">
        <f>ROUND(G62*'113級距'!$P$9*0.3,0)</f>
        <v>2294</v>
      </c>
    </row>
    <row r="63" spans="1:13" ht="16.5">
      <c r="A63" s="71">
        <v>30</v>
      </c>
      <c r="B63" s="74">
        <f t="shared" si="0"/>
        <v>147901</v>
      </c>
      <c r="C63" s="75">
        <v>150000</v>
      </c>
      <c r="D63" s="78">
        <f>VLOOKUP(C63,'113級距'!A$10:C$37,3,TRUE)</f>
        <v>45800</v>
      </c>
      <c r="E63" s="123">
        <f>VLOOKUP(C63,'113級距'!J$25:L$47,3,TRUE)</f>
        <v>72800</v>
      </c>
      <c r="F63" s="68">
        <f>VLOOKUP(C63,'113級距'!D$3:F$64,3,TRUE)</f>
        <v>150000</v>
      </c>
      <c r="G63" s="136">
        <f>VLOOKUP(C63,'113級距'!G$25:I$74,3,TRUE)</f>
        <v>150000</v>
      </c>
      <c r="H63" s="81">
        <f>ROUND(D63*'113級距'!$P$6*0.7*A63/30,0)+ROUND(D63*'113級距'!$P$7*0.7*A63/30,0)</f>
        <v>3848</v>
      </c>
      <c r="I63" s="69">
        <f>ROUND(G63*'113級距'!$P$9*0.6*'113級距'!$P$10,0)</f>
        <v>7259</v>
      </c>
      <c r="J63" s="69">
        <f>ROUND(F63*'113級距'!$P$2*A63/30,0)</f>
        <v>9000</v>
      </c>
      <c r="K63" s="125">
        <f>ROUND(E63*'113級距'!$P$4*A63/30,0)</f>
        <v>80</v>
      </c>
      <c r="L63" s="135">
        <f>ROUND(D63*'113級距'!$P$6*0.2*A63/30,0)+ROUND(D63*'113級距'!$P$7*0.2*A63/30,0)</f>
        <v>1100</v>
      </c>
      <c r="M63" s="83">
        <f>ROUND(G63*'113級距'!$P$9*0.3,0)</f>
        <v>2327</v>
      </c>
    </row>
    <row r="64" spans="1:13" ht="16.5">
      <c r="A64" s="71">
        <v>30</v>
      </c>
      <c r="B64" s="74">
        <f t="shared" si="0"/>
        <v>150001</v>
      </c>
      <c r="C64" s="75">
        <v>156400</v>
      </c>
      <c r="D64" s="78">
        <f>VLOOKUP(C64,'113級距'!A$10:C$37,3,TRUE)</f>
        <v>45800</v>
      </c>
      <c r="E64" s="123">
        <f>VLOOKUP(C64,'113級距'!J$25:L$47,3,TRUE)</f>
        <v>72800</v>
      </c>
      <c r="F64" s="68">
        <f>VLOOKUP(C64,'113級距'!D$3:F$64,3,TRUE)</f>
        <v>150000</v>
      </c>
      <c r="G64" s="136">
        <f>VLOOKUP(C64,'113級距'!G$25:I$74,3,TRUE)</f>
        <v>156400</v>
      </c>
      <c r="H64" s="81">
        <f>ROUND(D64*'113級距'!$P$6*0.7*A64/30,0)+ROUND(D64*'113級距'!$P$7*0.7*A64/30,0)</f>
        <v>3848</v>
      </c>
      <c r="I64" s="69">
        <f>ROUND(G64*'113級距'!$P$9*0.6*'113級距'!$P$10,0)</f>
        <v>7568</v>
      </c>
      <c r="J64" s="69">
        <f>ROUND(F64*'113級距'!$P$2*A64/30,0)</f>
        <v>9000</v>
      </c>
      <c r="K64" s="125">
        <f>ROUND(E64*'113級距'!$P$4*A64/30,0)</f>
        <v>80</v>
      </c>
      <c r="L64" s="135">
        <f>ROUND(D64*'113級距'!$P$6*0.2*A64/30,0)+ROUND(D64*'113級距'!$P$7*0.2*A64/30,0)</f>
        <v>1100</v>
      </c>
      <c r="M64" s="83">
        <f>ROUND(G64*'113級距'!$P$9*0.3,0)</f>
        <v>2426</v>
      </c>
    </row>
    <row r="65" spans="1:13" ht="16.5">
      <c r="A65" s="71">
        <v>30</v>
      </c>
      <c r="B65" s="74">
        <f t="shared" si="0"/>
        <v>156401</v>
      </c>
      <c r="C65" s="75">
        <v>162800</v>
      </c>
      <c r="D65" s="78">
        <f>VLOOKUP(C65,'113級距'!A$10:C$37,3,TRUE)</f>
        <v>45800</v>
      </c>
      <c r="E65" s="123">
        <f>VLOOKUP(C65,'113級距'!J$25:L$47,3,TRUE)</f>
        <v>72800</v>
      </c>
      <c r="F65" s="68">
        <f>VLOOKUP(C65,'113級距'!D$3:F$64,3,TRUE)</f>
        <v>150000</v>
      </c>
      <c r="G65" s="136">
        <f>VLOOKUP(C65,'113級距'!G$25:I$74,3,TRUE)</f>
        <v>162800</v>
      </c>
      <c r="H65" s="81">
        <f>ROUND(D65*'113級距'!$P$6*0.7*A65/30,0)+ROUND(D65*'113級距'!$P$7*0.7*A65/30,0)</f>
        <v>3848</v>
      </c>
      <c r="I65" s="69">
        <f>ROUND(G65*'113級距'!$P$9*0.6*'113級距'!$P$10,0)</f>
        <v>7878</v>
      </c>
      <c r="J65" s="69">
        <f>ROUND(F65*'113級距'!$P$2*A65/30,0)</f>
        <v>9000</v>
      </c>
      <c r="K65" s="125">
        <f>ROUND(E65*'113級距'!$P$4*A65/30,0)</f>
        <v>80</v>
      </c>
      <c r="L65" s="135">
        <f>ROUND(D65*'113級距'!$P$6*0.2*A65/30,0)+ROUND(D65*'113級距'!$P$7*0.2*A65/30,0)</f>
        <v>1100</v>
      </c>
      <c r="M65" s="83">
        <f>ROUND(G65*'113級距'!$P$9*0.3,0)</f>
        <v>2525</v>
      </c>
    </row>
    <row r="66" spans="1:13" ht="16.5">
      <c r="A66" s="71">
        <v>30</v>
      </c>
      <c r="B66" s="74">
        <f t="shared" si="0"/>
        <v>162801</v>
      </c>
      <c r="C66" s="75">
        <v>169200</v>
      </c>
      <c r="D66" s="78">
        <f>VLOOKUP(C66,'113級距'!A$10:C$37,3,TRUE)</f>
        <v>45800</v>
      </c>
      <c r="E66" s="123">
        <f>VLOOKUP(C66,'113級距'!J$25:L$47,3,TRUE)</f>
        <v>72800</v>
      </c>
      <c r="F66" s="68">
        <f>VLOOKUP(C66,'113級距'!D$3:F$64,3,TRUE)</f>
        <v>150000</v>
      </c>
      <c r="G66" s="136">
        <f>VLOOKUP(C66,'113級距'!G$25:I$74,3,TRUE)</f>
        <v>169200</v>
      </c>
      <c r="H66" s="81">
        <f>ROUND(D66*'113級距'!$P$6*0.7*A66/30,0)+ROUND(D66*'113級距'!$P$7*0.7*A66/30,0)</f>
        <v>3848</v>
      </c>
      <c r="I66" s="69">
        <f>ROUND(G66*'113級距'!$P$9*0.6*'113級距'!$P$10,0)</f>
        <v>8188</v>
      </c>
      <c r="J66" s="69">
        <f>ROUND(F66*'113級距'!$P$2*A66/30,0)</f>
        <v>9000</v>
      </c>
      <c r="K66" s="125">
        <f>ROUND(E66*'113級距'!$P$4*A66/30,0)</f>
        <v>80</v>
      </c>
      <c r="L66" s="135">
        <f>ROUND(D66*'113級距'!$P$6*0.2*A66/30,0)+ROUND(D66*'113級距'!$P$7*0.2*A66/30,0)</f>
        <v>1100</v>
      </c>
      <c r="M66" s="83">
        <f>ROUND(G66*'113級距'!$P$9*0.3,0)</f>
        <v>2624</v>
      </c>
    </row>
    <row r="67" spans="1:13" ht="16.5">
      <c r="A67" s="71">
        <v>30</v>
      </c>
      <c r="B67" s="74">
        <f t="shared" si="0"/>
        <v>169201</v>
      </c>
      <c r="C67" s="75">
        <v>175600</v>
      </c>
      <c r="D67" s="78">
        <f>VLOOKUP(C67,'113級距'!A$10:C$37,3,TRUE)</f>
        <v>45800</v>
      </c>
      <c r="E67" s="123">
        <f>VLOOKUP(C67,'113級距'!J$25:L$47,3,TRUE)</f>
        <v>72800</v>
      </c>
      <c r="F67" s="68">
        <f>VLOOKUP(C67,'113級距'!D$3:F$64,3,TRUE)</f>
        <v>150000</v>
      </c>
      <c r="G67" s="136">
        <f>VLOOKUP(C67,'113級距'!G$25:I$74,3,TRUE)</f>
        <v>175600</v>
      </c>
      <c r="H67" s="81">
        <f>ROUND(D67*'113級距'!$P$6*0.7*A67/30,0)+ROUND(D67*'113級距'!$P$7*0.7*A67/30,0)</f>
        <v>3848</v>
      </c>
      <c r="I67" s="69">
        <f>ROUND(G67*'113級距'!$P$9*0.6*'113級距'!$P$10,0)</f>
        <v>8497</v>
      </c>
      <c r="J67" s="69">
        <f>ROUND(F67*'113級距'!$P$2*A67/30,0)</f>
        <v>9000</v>
      </c>
      <c r="K67" s="125">
        <f>ROUND(E67*'113級距'!$P$4*A67/30,0)</f>
        <v>80</v>
      </c>
      <c r="L67" s="135">
        <f>ROUND(D67*'113級距'!$P$6*0.2*A67/30,0)+ROUND(D67*'113級距'!$P$7*0.2*A67/30,0)</f>
        <v>1100</v>
      </c>
      <c r="M67" s="83">
        <f>ROUND(G67*'113級距'!$P$9*0.3,0)</f>
        <v>2724</v>
      </c>
    </row>
    <row r="68" spans="1:13" ht="16.5">
      <c r="A68" s="71">
        <v>30</v>
      </c>
      <c r="B68" s="74">
        <f aca="true" t="shared" si="1" ref="B68:B73">C67+1</f>
        <v>175601</v>
      </c>
      <c r="C68" s="75">
        <v>182000</v>
      </c>
      <c r="D68" s="78">
        <f>VLOOKUP(C68,'113級距'!A$10:C$37,3,TRUE)</f>
        <v>45800</v>
      </c>
      <c r="E68" s="123">
        <f>VLOOKUP(C68,'113級距'!J$25:L$47,3,TRUE)</f>
        <v>72800</v>
      </c>
      <c r="F68" s="68">
        <f>VLOOKUP(C68,'113級距'!D$3:F$64,3,TRUE)</f>
        <v>150000</v>
      </c>
      <c r="G68" s="136">
        <f>VLOOKUP(C68,'113級距'!G$25:I$74,3,TRUE)</f>
        <v>182000</v>
      </c>
      <c r="H68" s="81">
        <f>ROUND(D68*'113級距'!$P$6*0.7*A68/30,0)+ROUND(D68*'113級距'!$P$7*0.7*A68/30,0)</f>
        <v>3848</v>
      </c>
      <c r="I68" s="69">
        <f>ROUND(G68*'113級距'!$P$9*0.6*'113級距'!$P$10,0)</f>
        <v>8807</v>
      </c>
      <c r="J68" s="69">
        <f>ROUND(F68*'113級距'!$P$2*A68/30,0)</f>
        <v>9000</v>
      </c>
      <c r="K68" s="125">
        <f>ROUND(E68*'113級距'!$P$4*A68/30,0)</f>
        <v>80</v>
      </c>
      <c r="L68" s="135">
        <f>ROUND(D68*'113級距'!$P$6*0.2*A68/30,0)+ROUND(D68*'113級距'!$P$7*0.2*A68/30,0)</f>
        <v>1100</v>
      </c>
      <c r="M68" s="83">
        <f>ROUND(G68*'113級距'!$P$9*0.3,0)</f>
        <v>2823</v>
      </c>
    </row>
    <row r="69" spans="1:13" ht="16.5">
      <c r="A69" s="71">
        <v>30</v>
      </c>
      <c r="B69" s="74">
        <f t="shared" si="1"/>
        <v>182001</v>
      </c>
      <c r="C69" s="75">
        <v>189500</v>
      </c>
      <c r="D69" s="78">
        <f>VLOOKUP(C69,'113級距'!A$10:C$37,3,TRUE)</f>
        <v>45800</v>
      </c>
      <c r="E69" s="123">
        <f>VLOOKUP(C69,'113級距'!J$25:L$47,3,TRUE)</f>
        <v>72800</v>
      </c>
      <c r="F69" s="68">
        <f>VLOOKUP(C69,'113級距'!D$3:F$64,3,TRUE)</f>
        <v>150000</v>
      </c>
      <c r="G69" s="136">
        <f>VLOOKUP(C69,'113級距'!G$25:I$74,3,TRUE)</f>
        <v>189500</v>
      </c>
      <c r="H69" s="81">
        <f>ROUND(D69*'113級距'!$P$6*0.7*A69/30,0)+ROUND(D69*'113級距'!$P$7*0.7*A69/30,0)</f>
        <v>3848</v>
      </c>
      <c r="I69" s="69">
        <f>ROUND(G69*'113級距'!$P$9*0.6*'113級距'!$P$10,0)</f>
        <v>9170</v>
      </c>
      <c r="J69" s="69">
        <f>ROUND(F69*'113級距'!$P$2*A69/30,0)</f>
        <v>9000</v>
      </c>
      <c r="K69" s="125">
        <f>ROUND(E69*'113級距'!$P$4*A69/30,0)</f>
        <v>80</v>
      </c>
      <c r="L69" s="135">
        <f>ROUND(D69*'113級距'!$P$6*0.2*A69/30,0)+ROUND(D69*'113級距'!$P$7*0.2*A69/30,0)</f>
        <v>1100</v>
      </c>
      <c r="M69" s="83">
        <f>ROUND(G69*'113級距'!$P$9*0.3,0)</f>
        <v>2939</v>
      </c>
    </row>
    <row r="70" spans="1:13" ht="16.5">
      <c r="A70" s="71">
        <v>30</v>
      </c>
      <c r="B70" s="74">
        <f t="shared" si="1"/>
        <v>189501</v>
      </c>
      <c r="C70" s="75">
        <v>197000</v>
      </c>
      <c r="D70" s="78">
        <f>VLOOKUP(C70,'113級距'!A$10:C$37,3,TRUE)</f>
        <v>45800</v>
      </c>
      <c r="E70" s="123">
        <f>VLOOKUP(C70,'113級距'!J$25:L$47,3,TRUE)</f>
        <v>72800</v>
      </c>
      <c r="F70" s="68">
        <f>VLOOKUP(C70,'113級距'!D$3:F$64,3,TRUE)</f>
        <v>150000</v>
      </c>
      <c r="G70" s="136">
        <f>VLOOKUP(C70,'113級距'!G$25:I$74,3,TRUE)</f>
        <v>197000</v>
      </c>
      <c r="H70" s="81">
        <f>ROUND(D70*'113級距'!$P$6*0.7*A70/30,0)+ROUND(D70*'113級距'!$P$7*0.7*A70/30,0)</f>
        <v>3848</v>
      </c>
      <c r="I70" s="69">
        <f>ROUND(G70*'113級距'!$P$9*0.6*'113級距'!$P$10,0)</f>
        <v>9533</v>
      </c>
      <c r="J70" s="69">
        <f>ROUND(F70*'113級距'!$P$2*A70/30,0)</f>
        <v>9000</v>
      </c>
      <c r="K70" s="125">
        <f>ROUND(E70*'113級距'!$P$4*A70/30,0)</f>
        <v>80</v>
      </c>
      <c r="L70" s="135">
        <f>ROUND(D70*'113級距'!$P$6*0.2*A70/30,0)+ROUND(D70*'113級距'!$P$7*0.2*A70/30,0)</f>
        <v>1100</v>
      </c>
      <c r="M70" s="83">
        <f>ROUND(G70*'113級距'!$P$9*0.3,0)</f>
        <v>3055</v>
      </c>
    </row>
    <row r="71" spans="1:13" ht="16.5">
      <c r="A71" s="71">
        <v>30</v>
      </c>
      <c r="B71" s="74">
        <f t="shared" si="1"/>
        <v>197001</v>
      </c>
      <c r="C71" s="75">
        <v>204500</v>
      </c>
      <c r="D71" s="78">
        <f>VLOOKUP(C71,'113級距'!A$10:C$37,3,TRUE)</f>
        <v>45800</v>
      </c>
      <c r="E71" s="123">
        <f>VLOOKUP(C71,'113級距'!J$25:L$47,3,TRUE)</f>
        <v>72800</v>
      </c>
      <c r="F71" s="68">
        <f>VLOOKUP(C71,'113級距'!D$3:F$64,3,TRUE)</f>
        <v>150000</v>
      </c>
      <c r="G71" s="136">
        <f>VLOOKUP(C71,'113級距'!G$25:I$74,3,TRUE)</f>
        <v>204500</v>
      </c>
      <c r="H71" s="81">
        <f>ROUND(D71*'113級距'!$P$6*0.7*A71/30,0)+ROUND(D71*'113級距'!$P$7*0.7*A71/30,0)</f>
        <v>3848</v>
      </c>
      <c r="I71" s="69">
        <f>ROUND(G71*'113級距'!$P$9*0.6*'113級距'!$P$10,0)</f>
        <v>9896</v>
      </c>
      <c r="J71" s="69">
        <f>ROUND(F71*'113級距'!$P$2*A71/30,0)</f>
        <v>9000</v>
      </c>
      <c r="K71" s="125">
        <f>ROUND(E71*'113級距'!$P$4*A71/30,0)</f>
        <v>80</v>
      </c>
      <c r="L71" s="135">
        <f>ROUND(D71*'113級距'!$P$6*0.2*A71/30,0)+ROUND(D71*'113級距'!$P$7*0.2*A71/30,0)</f>
        <v>1100</v>
      </c>
      <c r="M71" s="83">
        <f>ROUND(G71*'113級距'!$P$9*0.3,0)</f>
        <v>3172</v>
      </c>
    </row>
    <row r="72" spans="1:13" ht="16.5">
      <c r="A72" s="71">
        <v>30</v>
      </c>
      <c r="B72" s="74">
        <f t="shared" si="1"/>
        <v>204501</v>
      </c>
      <c r="C72" s="75">
        <v>212000</v>
      </c>
      <c r="D72" s="78">
        <f>VLOOKUP(C72,'113級距'!A$10:C$37,3,TRUE)</f>
        <v>45800</v>
      </c>
      <c r="E72" s="123">
        <f>VLOOKUP(C72,'113級距'!J$25:L$47,3,TRUE)</f>
        <v>72800</v>
      </c>
      <c r="F72" s="68">
        <f>VLOOKUP(C72,'113級距'!D$3:F$64,3,TRUE)</f>
        <v>150000</v>
      </c>
      <c r="G72" s="136">
        <f>VLOOKUP(C72,'113級距'!G$25:I$74,3,TRUE)</f>
        <v>212000</v>
      </c>
      <c r="H72" s="81">
        <f>ROUND(D72*'113級距'!$P$6*0.7*A72/30,0)+ROUND(D72*'113級距'!$P$7*0.7*A72/30,0)</f>
        <v>3848</v>
      </c>
      <c r="I72" s="69">
        <f>ROUND(G72*'113級距'!$P$9*0.6*'113級距'!$P$10,0)</f>
        <v>10259</v>
      </c>
      <c r="J72" s="69">
        <f>ROUND(F72*'113級距'!$P$2*A72/30,0)</f>
        <v>9000</v>
      </c>
      <c r="K72" s="125">
        <f>ROUND(E72*'113級距'!$P$4*A72/30,0)</f>
        <v>80</v>
      </c>
      <c r="L72" s="135">
        <f>ROUND(D72*'113級距'!$P$6*0.2*A72/30,0)+ROUND(D72*'113級距'!$P$7*0.2*A72/30,0)</f>
        <v>1100</v>
      </c>
      <c r="M72" s="83">
        <f>ROUND(G72*'113級距'!$P$9*0.3,0)</f>
        <v>3288</v>
      </c>
    </row>
    <row r="73" spans="1:13" ht="16.5">
      <c r="A73" s="71">
        <v>30</v>
      </c>
      <c r="B73" s="74">
        <f t="shared" si="1"/>
        <v>212001</v>
      </c>
      <c r="C73" s="75">
        <v>219500</v>
      </c>
      <c r="D73" s="78">
        <f>VLOOKUP(C73,'113級距'!A$10:C$37,3,TRUE)</f>
        <v>45800</v>
      </c>
      <c r="E73" s="123">
        <f>VLOOKUP(C73,'113級距'!J$25:L$47,3,TRUE)</f>
        <v>72800</v>
      </c>
      <c r="F73" s="68">
        <f>VLOOKUP(C73,'113級距'!D$3:F$64,3,TRUE)</f>
        <v>150000</v>
      </c>
      <c r="G73" s="136">
        <f>VLOOKUP(C73,'113級距'!G$25:I$74,3,TRUE)</f>
        <v>219500</v>
      </c>
      <c r="H73" s="81">
        <f>ROUND(D73*'113級距'!$P$6*0.7*A73/30,0)+ROUND(D73*'113級距'!$P$7*0.7*A73/30,0)</f>
        <v>3848</v>
      </c>
      <c r="I73" s="69">
        <f>ROUND(G73*'113級距'!$P$9*0.6*'113級距'!$P$10,0)</f>
        <v>10622</v>
      </c>
      <c r="J73" s="69">
        <f>ROUND(F73*'113級距'!$P$2*A73/30,0)</f>
        <v>9000</v>
      </c>
      <c r="K73" s="125">
        <f>ROUND(E73*'113級距'!$P$4*A73/30,0)</f>
        <v>80</v>
      </c>
      <c r="L73" s="135">
        <f>ROUND(D73*'113級距'!$P$6*0.2*A73/30,0)+ROUND(D73*'113級距'!$P$7*0.2*A73/30,0)</f>
        <v>1100</v>
      </c>
      <c r="M73" s="83">
        <f>ROUND(G73*'113級距'!$P$9*0.3,0)</f>
        <v>3404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Header>&amp;C專兼職人員全月勞健保對照表
(非全月在職含日保型兼任助理不適用)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workbookViewId="0" topLeftCell="A1">
      <selection activeCell="B38" sqref="B38:C38"/>
    </sheetView>
  </sheetViews>
  <sheetFormatPr defaultColWidth="9.00390625" defaultRowHeight="15.75"/>
  <cols>
    <col min="1" max="1" width="8.875" style="156" customWidth="1"/>
    <col min="2" max="28" width="6.125" style="156" customWidth="1"/>
    <col min="29" max="29" width="6.375" style="156" bestFit="1" customWidth="1"/>
    <col min="30" max="30" width="12.00390625" style="131" bestFit="1" customWidth="1"/>
    <col min="31" max="16384" width="9.00390625" style="156" customWidth="1"/>
  </cols>
  <sheetData>
    <row r="1" spans="1:31" s="154" customFormat="1" ht="20.25" customHeight="1">
      <c r="A1" s="285" t="s">
        <v>128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130" t="s">
        <v>82</v>
      </c>
      <c r="AE1" s="153">
        <v>0.11</v>
      </c>
    </row>
    <row r="2" spans="1:31" s="155" customFormat="1" ht="19.5" customHeight="1" thickBot="1">
      <c r="A2" s="286" t="s">
        <v>114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130" t="s">
        <v>83</v>
      </c>
      <c r="AE2" s="153">
        <v>0.01</v>
      </c>
    </row>
    <row r="3" spans="1:29" ht="12" customHeight="1">
      <c r="A3" s="287"/>
      <c r="B3" s="290" t="s">
        <v>84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2"/>
    </row>
    <row r="4" spans="1:29" ht="12" customHeight="1">
      <c r="A4" s="288"/>
      <c r="B4" s="293">
        <v>11100</v>
      </c>
      <c r="C4" s="293"/>
      <c r="D4" s="293">
        <v>12540</v>
      </c>
      <c r="E4" s="293"/>
      <c r="F4" s="293">
        <v>13500</v>
      </c>
      <c r="G4" s="293"/>
      <c r="H4" s="293">
        <v>15840</v>
      </c>
      <c r="I4" s="293"/>
      <c r="J4" s="294">
        <v>16500</v>
      </c>
      <c r="K4" s="295"/>
      <c r="L4" s="293">
        <v>17280</v>
      </c>
      <c r="M4" s="293"/>
      <c r="N4" s="293">
        <v>17880</v>
      </c>
      <c r="O4" s="293"/>
      <c r="P4" s="296">
        <v>19047</v>
      </c>
      <c r="Q4" s="296"/>
      <c r="R4" s="296">
        <v>20008</v>
      </c>
      <c r="S4" s="296"/>
      <c r="T4" s="293">
        <v>21009</v>
      </c>
      <c r="U4" s="293"/>
      <c r="V4" s="296">
        <v>22000</v>
      </c>
      <c r="W4" s="296"/>
      <c r="X4" s="293">
        <v>23100</v>
      </c>
      <c r="Y4" s="293"/>
      <c r="Z4" s="294">
        <v>24000</v>
      </c>
      <c r="AA4" s="295"/>
      <c r="AB4" s="294">
        <v>25250</v>
      </c>
      <c r="AC4" s="297"/>
    </row>
    <row r="5" spans="1:29" ht="12" customHeight="1">
      <c r="A5" s="289"/>
      <c r="B5" s="157" t="s">
        <v>87</v>
      </c>
      <c r="C5" s="157" t="s">
        <v>88</v>
      </c>
      <c r="D5" s="157" t="s">
        <v>87</v>
      </c>
      <c r="E5" s="157" t="s">
        <v>88</v>
      </c>
      <c r="F5" s="157" t="s">
        <v>87</v>
      </c>
      <c r="G5" s="157" t="s">
        <v>88</v>
      </c>
      <c r="H5" s="157" t="s">
        <v>87</v>
      </c>
      <c r="I5" s="157" t="s">
        <v>88</v>
      </c>
      <c r="J5" s="157" t="s">
        <v>87</v>
      </c>
      <c r="K5" s="157" t="s">
        <v>88</v>
      </c>
      <c r="L5" s="157" t="s">
        <v>87</v>
      </c>
      <c r="M5" s="157" t="s">
        <v>88</v>
      </c>
      <c r="N5" s="157" t="s">
        <v>87</v>
      </c>
      <c r="O5" s="157" t="s">
        <v>88</v>
      </c>
      <c r="P5" s="157" t="s">
        <v>87</v>
      </c>
      <c r="Q5" s="157" t="s">
        <v>88</v>
      </c>
      <c r="R5" s="157" t="s">
        <v>87</v>
      </c>
      <c r="S5" s="157" t="s">
        <v>88</v>
      </c>
      <c r="T5" s="157" t="s">
        <v>87</v>
      </c>
      <c r="U5" s="157" t="s">
        <v>88</v>
      </c>
      <c r="V5" s="157" t="s">
        <v>87</v>
      </c>
      <c r="W5" s="157" t="s">
        <v>88</v>
      </c>
      <c r="X5" s="157" t="s">
        <v>87</v>
      </c>
      <c r="Y5" s="157" t="s">
        <v>88</v>
      </c>
      <c r="Z5" s="157" t="s">
        <v>87</v>
      </c>
      <c r="AA5" s="157" t="s">
        <v>88</v>
      </c>
      <c r="AB5" s="158" t="s">
        <v>87</v>
      </c>
      <c r="AC5" s="159" t="s">
        <v>88</v>
      </c>
    </row>
    <row r="6" spans="1:30" s="164" customFormat="1" ht="10.5" customHeight="1">
      <c r="A6" s="160">
        <v>1</v>
      </c>
      <c r="B6" s="161">
        <f aca="true" t="shared" si="0" ref="B6:B35">ROUND($B$4*$A6/30*$AE$1*20/100,0)+ROUND($B$4*$A6/30*$AE$2*20/100,0)</f>
        <v>9</v>
      </c>
      <c r="C6" s="161">
        <f aca="true" t="shared" si="1" ref="C6:C35">ROUND($B$4*$A6/30*$AE$1*70/100,0)+ROUND($B$4*$A6/30*$AE$2*70/100,0)</f>
        <v>31</v>
      </c>
      <c r="D6" s="161">
        <f aca="true" t="shared" si="2" ref="D6:D35">ROUND($D$4*$A6/30*$AE$1*20/100,0)+ROUND($D$4*$A6/30*$AE$2*20/100,0)</f>
        <v>10</v>
      </c>
      <c r="E6" s="161">
        <f aca="true" t="shared" si="3" ref="E6:E35">ROUND($D$4*$A6/30*$AE$1*70/100,0)+ROUND($D$4*$A6/30*$AE$2*70/100,0)</f>
        <v>35</v>
      </c>
      <c r="F6" s="161">
        <f aca="true" t="shared" si="4" ref="F6:F35">ROUND($F$4*$A6/30*$AE$1*20/100,0)+ROUND($F$4*$A6/30*$AE$2*20/100,0)</f>
        <v>11</v>
      </c>
      <c r="G6" s="161">
        <f aca="true" t="shared" si="5" ref="G6:G35">ROUND($F$4*$A6/30*$AE$1*70/100,0)+ROUND($F$4*$A6/30*$AE$2*70/100,0)</f>
        <v>38</v>
      </c>
      <c r="H6" s="161">
        <f aca="true" t="shared" si="6" ref="H6:H35">ROUND($H$4*$A6/30*$AE$1*20/100,0)+ROUND($H$4*$A6/30*$AE$2*20/100,0)</f>
        <v>13</v>
      </c>
      <c r="I6" s="161">
        <f aca="true" t="shared" si="7" ref="I6:I35">ROUND($H$4*$A6/30*$AE$1*70/100,0)+ROUND($H$4*$A6/30*$AE$2*70/100,0)</f>
        <v>45</v>
      </c>
      <c r="J6" s="161">
        <f aca="true" t="shared" si="8" ref="J6:J35">ROUND($J$4*$A6/30*$AE$1*20/100,0)+ROUND($J$4*$A6/30*$AE$2*20/100,0)</f>
        <v>13</v>
      </c>
      <c r="K6" s="161">
        <f aca="true" t="shared" si="9" ref="K6:K35">ROUND($J$4*$A6/30*$AE$1*70/100,0)+ROUND($J$4*$A6/30*$AE$2*70/100,0)</f>
        <v>46</v>
      </c>
      <c r="L6" s="161">
        <f aca="true" t="shared" si="10" ref="L6:L35">ROUND($L$4*$A6/30*$AE$1*20/100,0)+ROUND($L$4*$A6/30*$AE$2*20/100,0)</f>
        <v>14</v>
      </c>
      <c r="M6" s="161">
        <f aca="true" t="shared" si="11" ref="M6:M35">ROUND($L$4*$A6/30*$AE$1*70/100,0)+ROUND($L$4*$A6/30*$AE$2*70/100,0)</f>
        <v>48</v>
      </c>
      <c r="N6" s="161">
        <f aca="true" t="shared" si="12" ref="N6:N35">ROUND($N$4*$A6/30*$AE$1*20/100,0)+ROUND($N$4*$A6/30*$AE$2*20/100,0)</f>
        <v>14</v>
      </c>
      <c r="O6" s="161">
        <f aca="true" t="shared" si="13" ref="O6:O35">ROUND($N$4*$A6/30*$AE$1*70/100,0)+ROUND($N$4*$A6/30*$AE$2*70/100,0)</f>
        <v>50</v>
      </c>
      <c r="P6" s="161">
        <f aca="true" t="shared" si="14" ref="P6:P35">ROUND($P$4*$A6/30*$AE$1*20/100,0)+ROUND($P$4*$A6/30*$AE$2*20/100,0)</f>
        <v>15</v>
      </c>
      <c r="Q6" s="161">
        <f aca="true" t="shared" si="15" ref="Q6:Q35">ROUND($P$4*$A6/30*$AE$1*70/100,0)+ROUND($P$4*$A6/30*$AE$2*70/100,0)</f>
        <v>53</v>
      </c>
      <c r="R6" s="161">
        <f aca="true" t="shared" si="16" ref="R6:R35">ROUND($R$4*$A6/30*$AE$1*20/100,0)+ROUND($R$4*$A6/30*$AE$2*20/100,0)</f>
        <v>16</v>
      </c>
      <c r="S6" s="161">
        <f aca="true" t="shared" si="17" ref="S6:S35">ROUND($R$4*$A6/30*$AE$1*70/100,0)+ROUND($R$4*$A6/30*$AE$2*70/100,0)</f>
        <v>56</v>
      </c>
      <c r="T6" s="161">
        <f aca="true" t="shared" si="18" ref="T6:T35">ROUND($T$4*$A6/30*$AE$1*20/100,0)+ROUND($T$4*$A6/30*$AE$2*20/100,0)</f>
        <v>16</v>
      </c>
      <c r="U6" s="161">
        <f aca="true" t="shared" si="19" ref="U6:U35">ROUND($T$4*$A6/30*$AE$1*70/100,0)+ROUND($T$4*$A6/30*$AE$2*70/100,0)</f>
        <v>59</v>
      </c>
      <c r="V6" s="161">
        <f aca="true" t="shared" si="20" ref="V6:V35">ROUND($V$4*$A6/30*$AE$1*20/100,0)+ROUND($V$4*$A6/30*$AE$2*20/100,0)</f>
        <v>17</v>
      </c>
      <c r="W6" s="161">
        <f aca="true" t="shared" si="21" ref="W6:W35">ROUND($V$4*$A6/30*$AE$1*70/100,0)+ROUND($V$4*$A6/30*$AE$2*70/100,0)</f>
        <v>61</v>
      </c>
      <c r="X6" s="161">
        <f aca="true" t="shared" si="22" ref="X6:X35">ROUND($X$4*$A6/30*$AE$1*20/100,0)+ROUND($X$4*$A6/30*$AE$2*20/100,0)</f>
        <v>19</v>
      </c>
      <c r="Y6" s="161">
        <f aca="true" t="shared" si="23" ref="Y6:Y35">ROUND($X$4*$A6/30*$AE$1*70/100,0)+ROUND($X$4*$A6/30*$AE$2*70/100,0)</f>
        <v>64</v>
      </c>
      <c r="Z6" s="161">
        <f aca="true" t="shared" si="24" ref="Z6:Z35">ROUND($Z$4*$A6/30*$AE$1*20/100,0)+ROUND($Z$4*$A6/30*$AE$2*20/100,0)</f>
        <v>20</v>
      </c>
      <c r="AA6" s="161">
        <f aca="true" t="shared" si="25" ref="AA6:AA35">ROUND($Z$4*$A6/30*$AE$1*70/100,0)+ROUND($Z$4*$A6/30*$AE$2*70/100,0)</f>
        <v>68</v>
      </c>
      <c r="AB6" s="162">
        <f aca="true" t="shared" si="26" ref="AB6:AB35">ROUND($AB$4*$A6/30*$AE$1*20/100,0)+ROUND($AB$4*$A6/30*$AE$2*20/100,0)</f>
        <v>21</v>
      </c>
      <c r="AC6" s="163">
        <f aca="true" t="shared" si="27" ref="AC6:AC35">ROUND($AB$4*$A6/30*$AE$1*70/100,0)+ROUND($AB$4*$A6/30*$AE$2*70/100,0)</f>
        <v>71</v>
      </c>
      <c r="AD6" s="132"/>
    </row>
    <row r="7" spans="1:30" s="164" customFormat="1" ht="10.5" customHeight="1">
      <c r="A7" s="160">
        <v>2</v>
      </c>
      <c r="B7" s="161">
        <f t="shared" si="0"/>
        <v>17</v>
      </c>
      <c r="C7" s="161">
        <f t="shared" si="1"/>
        <v>62</v>
      </c>
      <c r="D7" s="161">
        <f t="shared" si="2"/>
        <v>20</v>
      </c>
      <c r="E7" s="161">
        <f t="shared" si="3"/>
        <v>70</v>
      </c>
      <c r="F7" s="161">
        <f t="shared" si="4"/>
        <v>22</v>
      </c>
      <c r="G7" s="161">
        <f t="shared" si="5"/>
        <v>75</v>
      </c>
      <c r="H7" s="161">
        <f t="shared" si="6"/>
        <v>25</v>
      </c>
      <c r="I7" s="161">
        <f t="shared" si="7"/>
        <v>88</v>
      </c>
      <c r="J7" s="161">
        <f t="shared" si="8"/>
        <v>26</v>
      </c>
      <c r="K7" s="161">
        <f t="shared" si="9"/>
        <v>93</v>
      </c>
      <c r="L7" s="161">
        <f t="shared" si="10"/>
        <v>27</v>
      </c>
      <c r="M7" s="161">
        <f t="shared" si="11"/>
        <v>97</v>
      </c>
      <c r="N7" s="161">
        <f t="shared" si="12"/>
        <v>28</v>
      </c>
      <c r="O7" s="161">
        <f t="shared" si="13"/>
        <v>100</v>
      </c>
      <c r="P7" s="161">
        <f t="shared" si="14"/>
        <v>31</v>
      </c>
      <c r="Q7" s="161">
        <f t="shared" si="15"/>
        <v>107</v>
      </c>
      <c r="R7" s="161">
        <f t="shared" si="16"/>
        <v>32</v>
      </c>
      <c r="S7" s="161">
        <f t="shared" si="17"/>
        <v>112</v>
      </c>
      <c r="T7" s="161">
        <f t="shared" si="18"/>
        <v>34</v>
      </c>
      <c r="U7" s="161">
        <f t="shared" si="19"/>
        <v>118</v>
      </c>
      <c r="V7" s="161">
        <f t="shared" si="20"/>
        <v>35</v>
      </c>
      <c r="W7" s="161">
        <f t="shared" si="21"/>
        <v>123</v>
      </c>
      <c r="X7" s="161">
        <f t="shared" si="22"/>
        <v>37</v>
      </c>
      <c r="Y7" s="161">
        <f t="shared" si="23"/>
        <v>130</v>
      </c>
      <c r="Z7" s="161">
        <f t="shared" si="24"/>
        <v>38</v>
      </c>
      <c r="AA7" s="161">
        <f t="shared" si="25"/>
        <v>134</v>
      </c>
      <c r="AB7" s="162">
        <f t="shared" si="26"/>
        <v>40</v>
      </c>
      <c r="AC7" s="163">
        <f t="shared" si="27"/>
        <v>142</v>
      </c>
      <c r="AD7" s="132"/>
    </row>
    <row r="8" spans="1:30" s="164" customFormat="1" ht="10.5" customHeight="1">
      <c r="A8" s="160">
        <v>3</v>
      </c>
      <c r="B8" s="161">
        <f t="shared" si="0"/>
        <v>26</v>
      </c>
      <c r="C8" s="161">
        <f t="shared" si="1"/>
        <v>93</v>
      </c>
      <c r="D8" s="161">
        <f t="shared" si="2"/>
        <v>31</v>
      </c>
      <c r="E8" s="161">
        <f t="shared" si="3"/>
        <v>106</v>
      </c>
      <c r="F8" s="161">
        <f t="shared" si="4"/>
        <v>33</v>
      </c>
      <c r="G8" s="161">
        <f t="shared" si="5"/>
        <v>113</v>
      </c>
      <c r="H8" s="161">
        <f t="shared" si="6"/>
        <v>38</v>
      </c>
      <c r="I8" s="161">
        <f t="shared" si="7"/>
        <v>133</v>
      </c>
      <c r="J8" s="161">
        <f t="shared" si="8"/>
        <v>39</v>
      </c>
      <c r="K8" s="161">
        <f t="shared" si="9"/>
        <v>139</v>
      </c>
      <c r="L8" s="161">
        <f t="shared" si="10"/>
        <v>41</v>
      </c>
      <c r="M8" s="161">
        <f t="shared" si="11"/>
        <v>145</v>
      </c>
      <c r="N8" s="161">
        <f t="shared" si="12"/>
        <v>43</v>
      </c>
      <c r="O8" s="161">
        <f t="shared" si="13"/>
        <v>151</v>
      </c>
      <c r="P8" s="161">
        <f t="shared" si="14"/>
        <v>46</v>
      </c>
      <c r="Q8" s="161">
        <f t="shared" si="15"/>
        <v>160</v>
      </c>
      <c r="R8" s="161">
        <f t="shared" si="16"/>
        <v>48</v>
      </c>
      <c r="S8" s="161">
        <f t="shared" si="17"/>
        <v>168</v>
      </c>
      <c r="T8" s="161">
        <f t="shared" si="18"/>
        <v>50</v>
      </c>
      <c r="U8" s="161">
        <f t="shared" si="19"/>
        <v>177</v>
      </c>
      <c r="V8" s="161">
        <f t="shared" si="20"/>
        <v>52</v>
      </c>
      <c r="W8" s="161">
        <f t="shared" si="21"/>
        <v>184</v>
      </c>
      <c r="X8" s="161">
        <f t="shared" si="22"/>
        <v>56</v>
      </c>
      <c r="Y8" s="161">
        <f t="shared" si="23"/>
        <v>194</v>
      </c>
      <c r="Z8" s="161">
        <f t="shared" si="24"/>
        <v>58</v>
      </c>
      <c r="AA8" s="161">
        <f t="shared" si="25"/>
        <v>202</v>
      </c>
      <c r="AB8" s="162">
        <f t="shared" si="26"/>
        <v>61</v>
      </c>
      <c r="AC8" s="163">
        <f t="shared" si="27"/>
        <v>212</v>
      </c>
      <c r="AD8" s="132"/>
    </row>
    <row r="9" spans="1:30" s="164" customFormat="1" ht="10.5" customHeight="1">
      <c r="A9" s="160">
        <v>4</v>
      </c>
      <c r="B9" s="161">
        <f t="shared" si="0"/>
        <v>36</v>
      </c>
      <c r="C9" s="161">
        <f t="shared" si="1"/>
        <v>124</v>
      </c>
      <c r="D9" s="161">
        <f t="shared" si="2"/>
        <v>40</v>
      </c>
      <c r="E9" s="161">
        <f t="shared" si="3"/>
        <v>141</v>
      </c>
      <c r="F9" s="161">
        <f t="shared" si="4"/>
        <v>44</v>
      </c>
      <c r="G9" s="161">
        <f t="shared" si="5"/>
        <v>152</v>
      </c>
      <c r="H9" s="161">
        <f t="shared" si="6"/>
        <v>50</v>
      </c>
      <c r="I9" s="161">
        <f t="shared" si="7"/>
        <v>178</v>
      </c>
      <c r="J9" s="161">
        <f t="shared" si="8"/>
        <v>52</v>
      </c>
      <c r="K9" s="161">
        <f t="shared" si="9"/>
        <v>184</v>
      </c>
      <c r="L9" s="161">
        <f t="shared" si="10"/>
        <v>56</v>
      </c>
      <c r="M9" s="161">
        <f t="shared" si="11"/>
        <v>193</v>
      </c>
      <c r="N9" s="161">
        <f t="shared" si="12"/>
        <v>57</v>
      </c>
      <c r="O9" s="161">
        <f t="shared" si="13"/>
        <v>201</v>
      </c>
      <c r="P9" s="161">
        <f t="shared" si="14"/>
        <v>61</v>
      </c>
      <c r="Q9" s="161">
        <f t="shared" si="15"/>
        <v>214</v>
      </c>
      <c r="R9" s="161">
        <f t="shared" si="16"/>
        <v>64</v>
      </c>
      <c r="S9" s="161">
        <f t="shared" si="17"/>
        <v>224</v>
      </c>
      <c r="T9" s="161">
        <f t="shared" si="18"/>
        <v>68</v>
      </c>
      <c r="U9" s="161">
        <f t="shared" si="19"/>
        <v>236</v>
      </c>
      <c r="V9" s="161">
        <f t="shared" si="20"/>
        <v>71</v>
      </c>
      <c r="W9" s="161">
        <f t="shared" si="21"/>
        <v>247</v>
      </c>
      <c r="X9" s="161">
        <f t="shared" si="22"/>
        <v>74</v>
      </c>
      <c r="Y9" s="161">
        <f t="shared" si="23"/>
        <v>259</v>
      </c>
      <c r="Z9" s="161">
        <f t="shared" si="24"/>
        <v>76</v>
      </c>
      <c r="AA9" s="161">
        <f t="shared" si="25"/>
        <v>268</v>
      </c>
      <c r="AB9" s="162">
        <f t="shared" si="26"/>
        <v>81</v>
      </c>
      <c r="AC9" s="163">
        <f t="shared" si="27"/>
        <v>283</v>
      </c>
      <c r="AD9" s="132"/>
    </row>
    <row r="10" spans="1:30" s="164" customFormat="1" ht="10.5" customHeight="1">
      <c r="A10" s="160">
        <v>5</v>
      </c>
      <c r="B10" s="161">
        <f t="shared" si="0"/>
        <v>45</v>
      </c>
      <c r="C10" s="161">
        <f t="shared" si="1"/>
        <v>155</v>
      </c>
      <c r="D10" s="161">
        <f t="shared" si="2"/>
        <v>50</v>
      </c>
      <c r="E10" s="161">
        <f t="shared" si="3"/>
        <v>176</v>
      </c>
      <c r="F10" s="161">
        <f t="shared" si="4"/>
        <v>55</v>
      </c>
      <c r="G10" s="161">
        <f t="shared" si="5"/>
        <v>189</v>
      </c>
      <c r="H10" s="161">
        <f t="shared" si="6"/>
        <v>63</v>
      </c>
      <c r="I10" s="161">
        <f t="shared" si="7"/>
        <v>221</v>
      </c>
      <c r="J10" s="161">
        <f t="shared" si="8"/>
        <v>67</v>
      </c>
      <c r="K10" s="161">
        <f t="shared" si="9"/>
        <v>231</v>
      </c>
      <c r="L10" s="161">
        <f t="shared" si="10"/>
        <v>69</v>
      </c>
      <c r="M10" s="161">
        <f t="shared" si="11"/>
        <v>242</v>
      </c>
      <c r="N10" s="161">
        <f t="shared" si="12"/>
        <v>72</v>
      </c>
      <c r="O10" s="161">
        <f t="shared" si="13"/>
        <v>250</v>
      </c>
      <c r="P10" s="161">
        <f t="shared" si="14"/>
        <v>76</v>
      </c>
      <c r="Q10" s="161">
        <f t="shared" si="15"/>
        <v>266</v>
      </c>
      <c r="R10" s="161">
        <f t="shared" si="16"/>
        <v>80</v>
      </c>
      <c r="S10" s="161">
        <f t="shared" si="17"/>
        <v>280</v>
      </c>
      <c r="T10" s="161">
        <f t="shared" si="18"/>
        <v>84</v>
      </c>
      <c r="U10" s="161">
        <f t="shared" si="19"/>
        <v>295</v>
      </c>
      <c r="V10" s="161">
        <f t="shared" si="20"/>
        <v>88</v>
      </c>
      <c r="W10" s="161">
        <f t="shared" si="21"/>
        <v>308</v>
      </c>
      <c r="X10" s="161">
        <f t="shared" si="22"/>
        <v>93</v>
      </c>
      <c r="Y10" s="161">
        <f t="shared" si="23"/>
        <v>323</v>
      </c>
      <c r="Z10" s="161">
        <f t="shared" si="24"/>
        <v>96</v>
      </c>
      <c r="AA10" s="161">
        <f t="shared" si="25"/>
        <v>336</v>
      </c>
      <c r="AB10" s="162">
        <f t="shared" si="26"/>
        <v>101</v>
      </c>
      <c r="AC10" s="163">
        <f t="shared" si="27"/>
        <v>353</v>
      </c>
      <c r="AD10" s="132"/>
    </row>
    <row r="11" spans="1:30" s="164" customFormat="1" ht="10.5" customHeight="1">
      <c r="A11" s="160">
        <v>6</v>
      </c>
      <c r="B11" s="161">
        <f t="shared" si="0"/>
        <v>53</v>
      </c>
      <c r="C11" s="161">
        <f t="shared" si="1"/>
        <v>187</v>
      </c>
      <c r="D11" s="161">
        <f t="shared" si="2"/>
        <v>60</v>
      </c>
      <c r="E11" s="161">
        <f t="shared" si="3"/>
        <v>211</v>
      </c>
      <c r="F11" s="161">
        <f t="shared" si="4"/>
        <v>64</v>
      </c>
      <c r="G11" s="161">
        <f t="shared" si="5"/>
        <v>227</v>
      </c>
      <c r="H11" s="161">
        <f t="shared" si="6"/>
        <v>76</v>
      </c>
      <c r="I11" s="161">
        <f t="shared" si="7"/>
        <v>266</v>
      </c>
      <c r="J11" s="161">
        <f t="shared" si="8"/>
        <v>80</v>
      </c>
      <c r="K11" s="161">
        <f t="shared" si="9"/>
        <v>277</v>
      </c>
      <c r="L11" s="161">
        <f t="shared" si="10"/>
        <v>83</v>
      </c>
      <c r="M11" s="161">
        <f t="shared" si="11"/>
        <v>290</v>
      </c>
      <c r="N11" s="161">
        <f t="shared" si="12"/>
        <v>86</v>
      </c>
      <c r="O11" s="161">
        <f t="shared" si="13"/>
        <v>300</v>
      </c>
      <c r="P11" s="161">
        <f t="shared" si="14"/>
        <v>92</v>
      </c>
      <c r="Q11" s="161">
        <f t="shared" si="15"/>
        <v>320</v>
      </c>
      <c r="R11" s="161">
        <f t="shared" si="16"/>
        <v>96</v>
      </c>
      <c r="S11" s="161">
        <f t="shared" si="17"/>
        <v>336</v>
      </c>
      <c r="T11" s="161">
        <f t="shared" si="18"/>
        <v>100</v>
      </c>
      <c r="U11" s="161">
        <f t="shared" si="19"/>
        <v>353</v>
      </c>
      <c r="V11" s="161">
        <f t="shared" si="20"/>
        <v>106</v>
      </c>
      <c r="W11" s="161">
        <f t="shared" si="21"/>
        <v>370</v>
      </c>
      <c r="X11" s="161">
        <f t="shared" si="22"/>
        <v>111</v>
      </c>
      <c r="Y11" s="161">
        <f t="shared" si="23"/>
        <v>388</v>
      </c>
      <c r="Z11" s="161">
        <f t="shared" si="24"/>
        <v>116</v>
      </c>
      <c r="AA11" s="161">
        <f t="shared" si="25"/>
        <v>404</v>
      </c>
      <c r="AB11" s="162">
        <f t="shared" si="26"/>
        <v>121</v>
      </c>
      <c r="AC11" s="163">
        <f t="shared" si="27"/>
        <v>424</v>
      </c>
      <c r="AD11" s="132"/>
    </row>
    <row r="12" spans="1:30" s="164" customFormat="1" ht="10.5" customHeight="1">
      <c r="A12" s="160">
        <v>7</v>
      </c>
      <c r="B12" s="161">
        <f t="shared" si="0"/>
        <v>62</v>
      </c>
      <c r="C12" s="161">
        <f t="shared" si="1"/>
        <v>217</v>
      </c>
      <c r="D12" s="161">
        <f t="shared" si="2"/>
        <v>70</v>
      </c>
      <c r="E12" s="161">
        <f t="shared" si="3"/>
        <v>245</v>
      </c>
      <c r="F12" s="161">
        <f t="shared" si="4"/>
        <v>75</v>
      </c>
      <c r="G12" s="161">
        <f t="shared" si="5"/>
        <v>265</v>
      </c>
      <c r="H12" s="161">
        <f t="shared" si="6"/>
        <v>88</v>
      </c>
      <c r="I12" s="161">
        <f t="shared" si="7"/>
        <v>311</v>
      </c>
      <c r="J12" s="161">
        <f t="shared" si="8"/>
        <v>93</v>
      </c>
      <c r="K12" s="161">
        <f t="shared" si="9"/>
        <v>323</v>
      </c>
      <c r="L12" s="161">
        <f t="shared" si="10"/>
        <v>97</v>
      </c>
      <c r="M12" s="161">
        <f t="shared" si="11"/>
        <v>338</v>
      </c>
      <c r="N12" s="161">
        <f t="shared" si="12"/>
        <v>100</v>
      </c>
      <c r="O12" s="161">
        <f t="shared" si="13"/>
        <v>350</v>
      </c>
      <c r="P12" s="161">
        <f t="shared" si="14"/>
        <v>107</v>
      </c>
      <c r="Q12" s="161">
        <f t="shared" si="15"/>
        <v>373</v>
      </c>
      <c r="R12" s="161">
        <f t="shared" si="16"/>
        <v>112</v>
      </c>
      <c r="S12" s="161">
        <f t="shared" si="17"/>
        <v>392</v>
      </c>
      <c r="T12" s="161">
        <f t="shared" si="18"/>
        <v>118</v>
      </c>
      <c r="U12" s="161">
        <f t="shared" si="19"/>
        <v>411</v>
      </c>
      <c r="V12" s="161">
        <f t="shared" si="20"/>
        <v>123</v>
      </c>
      <c r="W12" s="161">
        <f t="shared" si="21"/>
        <v>431</v>
      </c>
      <c r="X12" s="161">
        <f t="shared" si="22"/>
        <v>130</v>
      </c>
      <c r="Y12" s="161">
        <f t="shared" si="23"/>
        <v>453</v>
      </c>
      <c r="Z12" s="161">
        <f t="shared" si="24"/>
        <v>134</v>
      </c>
      <c r="AA12" s="161">
        <f t="shared" si="25"/>
        <v>470</v>
      </c>
      <c r="AB12" s="162">
        <f t="shared" si="26"/>
        <v>142</v>
      </c>
      <c r="AC12" s="163">
        <f t="shared" si="27"/>
        <v>495</v>
      </c>
      <c r="AD12" s="132"/>
    </row>
    <row r="13" spans="1:30" s="164" customFormat="1" ht="10.5" customHeight="1">
      <c r="A13" s="160">
        <v>8</v>
      </c>
      <c r="B13" s="161">
        <f t="shared" si="0"/>
        <v>71</v>
      </c>
      <c r="C13" s="161">
        <f t="shared" si="1"/>
        <v>249</v>
      </c>
      <c r="D13" s="161">
        <f t="shared" si="2"/>
        <v>81</v>
      </c>
      <c r="E13" s="161">
        <f t="shared" si="3"/>
        <v>280</v>
      </c>
      <c r="F13" s="161">
        <f t="shared" si="4"/>
        <v>86</v>
      </c>
      <c r="G13" s="161">
        <f t="shared" si="5"/>
        <v>302</v>
      </c>
      <c r="H13" s="161">
        <f t="shared" si="6"/>
        <v>101</v>
      </c>
      <c r="I13" s="161">
        <f t="shared" si="7"/>
        <v>355</v>
      </c>
      <c r="J13" s="161">
        <f t="shared" si="8"/>
        <v>106</v>
      </c>
      <c r="K13" s="161">
        <f t="shared" si="9"/>
        <v>370</v>
      </c>
      <c r="L13" s="161">
        <f t="shared" si="10"/>
        <v>110</v>
      </c>
      <c r="M13" s="161">
        <f t="shared" si="11"/>
        <v>387</v>
      </c>
      <c r="N13" s="161">
        <f t="shared" si="12"/>
        <v>115</v>
      </c>
      <c r="O13" s="161">
        <f t="shared" si="13"/>
        <v>400</v>
      </c>
      <c r="P13" s="161">
        <f t="shared" si="14"/>
        <v>122</v>
      </c>
      <c r="Q13" s="161">
        <f t="shared" si="15"/>
        <v>427</v>
      </c>
      <c r="R13" s="161">
        <f t="shared" si="16"/>
        <v>128</v>
      </c>
      <c r="S13" s="161">
        <f t="shared" si="17"/>
        <v>448</v>
      </c>
      <c r="T13" s="161">
        <f t="shared" si="18"/>
        <v>134</v>
      </c>
      <c r="U13" s="161">
        <f t="shared" si="19"/>
        <v>470</v>
      </c>
      <c r="V13" s="161">
        <f t="shared" si="20"/>
        <v>141</v>
      </c>
      <c r="W13" s="161">
        <f t="shared" si="21"/>
        <v>493</v>
      </c>
      <c r="X13" s="161">
        <f t="shared" si="22"/>
        <v>148</v>
      </c>
      <c r="Y13" s="161">
        <f t="shared" si="23"/>
        <v>517</v>
      </c>
      <c r="Z13" s="161">
        <f t="shared" si="24"/>
        <v>154</v>
      </c>
      <c r="AA13" s="161">
        <f t="shared" si="25"/>
        <v>538</v>
      </c>
      <c r="AB13" s="162">
        <f t="shared" si="26"/>
        <v>161</v>
      </c>
      <c r="AC13" s="163">
        <f t="shared" si="27"/>
        <v>565</v>
      </c>
      <c r="AD13" s="132"/>
    </row>
    <row r="14" spans="1:30" s="164" customFormat="1" ht="10.5" customHeight="1">
      <c r="A14" s="160">
        <v>9</v>
      </c>
      <c r="B14" s="161">
        <f t="shared" si="0"/>
        <v>80</v>
      </c>
      <c r="C14" s="161">
        <f t="shared" si="1"/>
        <v>279</v>
      </c>
      <c r="D14" s="161">
        <f t="shared" si="2"/>
        <v>91</v>
      </c>
      <c r="E14" s="161">
        <f t="shared" si="3"/>
        <v>316</v>
      </c>
      <c r="F14" s="161">
        <f t="shared" si="4"/>
        <v>97</v>
      </c>
      <c r="G14" s="161">
        <f t="shared" si="5"/>
        <v>340</v>
      </c>
      <c r="H14" s="161">
        <f t="shared" si="6"/>
        <v>115</v>
      </c>
      <c r="I14" s="161">
        <f t="shared" si="7"/>
        <v>399</v>
      </c>
      <c r="J14" s="161">
        <f t="shared" si="8"/>
        <v>119</v>
      </c>
      <c r="K14" s="161">
        <f t="shared" si="9"/>
        <v>416</v>
      </c>
      <c r="L14" s="161">
        <f t="shared" si="10"/>
        <v>124</v>
      </c>
      <c r="M14" s="161">
        <f t="shared" si="11"/>
        <v>435</v>
      </c>
      <c r="N14" s="161">
        <f t="shared" si="12"/>
        <v>129</v>
      </c>
      <c r="O14" s="161">
        <f t="shared" si="13"/>
        <v>451</v>
      </c>
      <c r="P14" s="161">
        <f t="shared" si="14"/>
        <v>137</v>
      </c>
      <c r="Q14" s="161">
        <f t="shared" si="15"/>
        <v>480</v>
      </c>
      <c r="R14" s="161">
        <f t="shared" si="16"/>
        <v>144</v>
      </c>
      <c r="S14" s="161">
        <f t="shared" si="17"/>
        <v>504</v>
      </c>
      <c r="T14" s="161">
        <f t="shared" si="18"/>
        <v>152</v>
      </c>
      <c r="U14" s="161">
        <f t="shared" si="19"/>
        <v>529</v>
      </c>
      <c r="V14" s="161">
        <f t="shared" si="20"/>
        <v>158</v>
      </c>
      <c r="W14" s="161">
        <f t="shared" si="21"/>
        <v>554</v>
      </c>
      <c r="X14" s="161">
        <f t="shared" si="22"/>
        <v>166</v>
      </c>
      <c r="Y14" s="161">
        <f t="shared" si="23"/>
        <v>583</v>
      </c>
      <c r="Z14" s="161">
        <f t="shared" si="24"/>
        <v>172</v>
      </c>
      <c r="AA14" s="161">
        <f t="shared" si="25"/>
        <v>604</v>
      </c>
      <c r="AB14" s="162">
        <f t="shared" si="26"/>
        <v>182</v>
      </c>
      <c r="AC14" s="163">
        <f t="shared" si="27"/>
        <v>636</v>
      </c>
      <c r="AD14" s="132"/>
    </row>
    <row r="15" spans="1:30" s="164" customFormat="1" ht="10.5" customHeight="1">
      <c r="A15" s="160">
        <v>10</v>
      </c>
      <c r="B15" s="161">
        <f t="shared" si="0"/>
        <v>88</v>
      </c>
      <c r="C15" s="161">
        <f t="shared" si="1"/>
        <v>311</v>
      </c>
      <c r="D15" s="161">
        <f t="shared" si="2"/>
        <v>100</v>
      </c>
      <c r="E15" s="161">
        <f t="shared" si="3"/>
        <v>351</v>
      </c>
      <c r="F15" s="161">
        <f t="shared" si="4"/>
        <v>108</v>
      </c>
      <c r="G15" s="161">
        <f t="shared" si="5"/>
        <v>379</v>
      </c>
      <c r="H15" s="161">
        <f t="shared" si="6"/>
        <v>127</v>
      </c>
      <c r="I15" s="161">
        <f t="shared" si="7"/>
        <v>444</v>
      </c>
      <c r="J15" s="161">
        <f t="shared" si="8"/>
        <v>132</v>
      </c>
      <c r="K15" s="161">
        <f t="shared" si="9"/>
        <v>463</v>
      </c>
      <c r="L15" s="161">
        <f t="shared" si="10"/>
        <v>139</v>
      </c>
      <c r="M15" s="161">
        <f t="shared" si="11"/>
        <v>484</v>
      </c>
      <c r="N15" s="161">
        <f t="shared" si="12"/>
        <v>143</v>
      </c>
      <c r="O15" s="161">
        <f t="shared" si="13"/>
        <v>501</v>
      </c>
      <c r="P15" s="161">
        <f t="shared" si="14"/>
        <v>153</v>
      </c>
      <c r="Q15" s="161">
        <f t="shared" si="15"/>
        <v>533</v>
      </c>
      <c r="R15" s="161">
        <f t="shared" si="16"/>
        <v>160</v>
      </c>
      <c r="S15" s="161">
        <f t="shared" si="17"/>
        <v>561</v>
      </c>
      <c r="T15" s="161">
        <f t="shared" si="18"/>
        <v>168</v>
      </c>
      <c r="U15" s="161">
        <f t="shared" si="19"/>
        <v>588</v>
      </c>
      <c r="V15" s="161">
        <f t="shared" si="20"/>
        <v>176</v>
      </c>
      <c r="W15" s="161">
        <f t="shared" si="21"/>
        <v>616</v>
      </c>
      <c r="X15" s="161">
        <f t="shared" si="22"/>
        <v>184</v>
      </c>
      <c r="Y15" s="161">
        <f t="shared" si="23"/>
        <v>647</v>
      </c>
      <c r="Z15" s="161">
        <f t="shared" si="24"/>
        <v>192</v>
      </c>
      <c r="AA15" s="161">
        <f t="shared" si="25"/>
        <v>672</v>
      </c>
      <c r="AB15" s="162">
        <f t="shared" si="26"/>
        <v>202</v>
      </c>
      <c r="AC15" s="163">
        <f t="shared" si="27"/>
        <v>707</v>
      </c>
      <c r="AD15" s="132"/>
    </row>
    <row r="16" spans="1:30" s="164" customFormat="1" ht="10.5" customHeight="1">
      <c r="A16" s="160">
        <v>11</v>
      </c>
      <c r="B16" s="161">
        <f t="shared" si="0"/>
        <v>98</v>
      </c>
      <c r="C16" s="161">
        <f t="shared" si="1"/>
        <v>341</v>
      </c>
      <c r="D16" s="161">
        <f t="shared" si="2"/>
        <v>110</v>
      </c>
      <c r="E16" s="161">
        <f t="shared" si="3"/>
        <v>386</v>
      </c>
      <c r="F16" s="161">
        <f t="shared" si="4"/>
        <v>119</v>
      </c>
      <c r="G16" s="161">
        <f t="shared" si="5"/>
        <v>416</v>
      </c>
      <c r="H16" s="161">
        <f t="shared" si="6"/>
        <v>140</v>
      </c>
      <c r="I16" s="161">
        <f t="shared" si="7"/>
        <v>488</v>
      </c>
      <c r="J16" s="161">
        <f t="shared" si="8"/>
        <v>145</v>
      </c>
      <c r="K16" s="161">
        <f t="shared" si="9"/>
        <v>508</v>
      </c>
      <c r="L16" s="161">
        <f t="shared" si="10"/>
        <v>152</v>
      </c>
      <c r="M16" s="161">
        <f t="shared" si="11"/>
        <v>532</v>
      </c>
      <c r="N16" s="161">
        <f t="shared" si="12"/>
        <v>157</v>
      </c>
      <c r="O16" s="161">
        <f t="shared" si="13"/>
        <v>551</v>
      </c>
      <c r="P16" s="161">
        <f t="shared" si="14"/>
        <v>168</v>
      </c>
      <c r="Q16" s="161">
        <f t="shared" si="15"/>
        <v>587</v>
      </c>
      <c r="R16" s="161">
        <f t="shared" si="16"/>
        <v>176</v>
      </c>
      <c r="S16" s="161">
        <f t="shared" si="17"/>
        <v>616</v>
      </c>
      <c r="T16" s="161">
        <f t="shared" si="18"/>
        <v>184</v>
      </c>
      <c r="U16" s="161">
        <f t="shared" si="19"/>
        <v>647</v>
      </c>
      <c r="V16" s="161">
        <f t="shared" si="20"/>
        <v>193</v>
      </c>
      <c r="W16" s="161">
        <f t="shared" si="21"/>
        <v>677</v>
      </c>
      <c r="X16" s="161">
        <f t="shared" si="22"/>
        <v>203</v>
      </c>
      <c r="Y16" s="161">
        <f t="shared" si="23"/>
        <v>711</v>
      </c>
      <c r="Z16" s="161">
        <f t="shared" si="24"/>
        <v>212</v>
      </c>
      <c r="AA16" s="161">
        <f t="shared" si="25"/>
        <v>740</v>
      </c>
      <c r="AB16" s="162">
        <f t="shared" si="26"/>
        <v>223</v>
      </c>
      <c r="AC16" s="163">
        <f t="shared" si="27"/>
        <v>778</v>
      </c>
      <c r="AD16" s="132"/>
    </row>
    <row r="17" spans="1:30" s="164" customFormat="1" ht="10.5" customHeight="1">
      <c r="A17" s="160">
        <v>12</v>
      </c>
      <c r="B17" s="161">
        <f t="shared" si="0"/>
        <v>107</v>
      </c>
      <c r="C17" s="161">
        <f t="shared" si="1"/>
        <v>373</v>
      </c>
      <c r="D17" s="161">
        <f t="shared" si="2"/>
        <v>120</v>
      </c>
      <c r="E17" s="161">
        <f t="shared" si="3"/>
        <v>421</v>
      </c>
      <c r="F17" s="161">
        <f t="shared" si="4"/>
        <v>130</v>
      </c>
      <c r="G17" s="161">
        <f t="shared" si="5"/>
        <v>454</v>
      </c>
      <c r="H17" s="161">
        <f t="shared" si="6"/>
        <v>152</v>
      </c>
      <c r="I17" s="161">
        <f t="shared" si="7"/>
        <v>532</v>
      </c>
      <c r="J17" s="161">
        <f t="shared" si="8"/>
        <v>158</v>
      </c>
      <c r="K17" s="161">
        <f t="shared" si="9"/>
        <v>554</v>
      </c>
      <c r="L17" s="161">
        <f t="shared" si="10"/>
        <v>166</v>
      </c>
      <c r="M17" s="161">
        <f t="shared" si="11"/>
        <v>580</v>
      </c>
      <c r="N17" s="161">
        <f t="shared" si="12"/>
        <v>171</v>
      </c>
      <c r="O17" s="161">
        <f t="shared" si="13"/>
        <v>601</v>
      </c>
      <c r="P17" s="161">
        <f t="shared" si="14"/>
        <v>183</v>
      </c>
      <c r="Q17" s="161">
        <f t="shared" si="15"/>
        <v>640</v>
      </c>
      <c r="R17" s="161">
        <f t="shared" si="16"/>
        <v>192</v>
      </c>
      <c r="S17" s="161">
        <f t="shared" si="17"/>
        <v>672</v>
      </c>
      <c r="T17" s="161">
        <f t="shared" si="18"/>
        <v>202</v>
      </c>
      <c r="U17" s="161">
        <f t="shared" si="19"/>
        <v>706</v>
      </c>
      <c r="V17" s="161">
        <f t="shared" si="20"/>
        <v>212</v>
      </c>
      <c r="W17" s="161">
        <f t="shared" si="21"/>
        <v>740</v>
      </c>
      <c r="X17" s="161">
        <f t="shared" si="22"/>
        <v>221</v>
      </c>
      <c r="Y17" s="161">
        <f t="shared" si="23"/>
        <v>776</v>
      </c>
      <c r="Z17" s="161">
        <f t="shared" si="24"/>
        <v>230</v>
      </c>
      <c r="AA17" s="161">
        <f t="shared" si="25"/>
        <v>806</v>
      </c>
      <c r="AB17" s="162">
        <f t="shared" si="26"/>
        <v>242</v>
      </c>
      <c r="AC17" s="163">
        <f t="shared" si="27"/>
        <v>849</v>
      </c>
      <c r="AD17" s="132"/>
    </row>
    <row r="18" spans="1:30" s="164" customFormat="1" ht="10.5" customHeight="1">
      <c r="A18" s="160">
        <v>13</v>
      </c>
      <c r="B18" s="161">
        <f t="shared" si="0"/>
        <v>116</v>
      </c>
      <c r="C18" s="161">
        <f t="shared" si="1"/>
        <v>404</v>
      </c>
      <c r="D18" s="161">
        <f t="shared" si="2"/>
        <v>131</v>
      </c>
      <c r="E18" s="161">
        <f t="shared" si="3"/>
        <v>456</v>
      </c>
      <c r="F18" s="161">
        <f t="shared" si="4"/>
        <v>141</v>
      </c>
      <c r="G18" s="161">
        <f t="shared" si="5"/>
        <v>491</v>
      </c>
      <c r="H18" s="161">
        <f t="shared" si="6"/>
        <v>165</v>
      </c>
      <c r="I18" s="161">
        <f t="shared" si="7"/>
        <v>577</v>
      </c>
      <c r="J18" s="161">
        <f t="shared" si="8"/>
        <v>171</v>
      </c>
      <c r="K18" s="161">
        <f t="shared" si="9"/>
        <v>601</v>
      </c>
      <c r="L18" s="161">
        <f t="shared" si="10"/>
        <v>180</v>
      </c>
      <c r="M18" s="161">
        <f t="shared" si="11"/>
        <v>629</v>
      </c>
      <c r="N18" s="161">
        <f t="shared" si="12"/>
        <v>185</v>
      </c>
      <c r="O18" s="161">
        <f t="shared" si="13"/>
        <v>651</v>
      </c>
      <c r="P18" s="161">
        <f t="shared" si="14"/>
        <v>199</v>
      </c>
      <c r="Q18" s="161">
        <f t="shared" si="15"/>
        <v>694</v>
      </c>
      <c r="R18" s="161">
        <f t="shared" si="16"/>
        <v>208</v>
      </c>
      <c r="S18" s="161">
        <f t="shared" si="17"/>
        <v>729</v>
      </c>
      <c r="T18" s="161">
        <f t="shared" si="18"/>
        <v>218</v>
      </c>
      <c r="U18" s="161">
        <f t="shared" si="19"/>
        <v>765</v>
      </c>
      <c r="V18" s="161">
        <f t="shared" si="20"/>
        <v>229</v>
      </c>
      <c r="W18" s="161">
        <f t="shared" si="21"/>
        <v>801</v>
      </c>
      <c r="X18" s="161">
        <f t="shared" si="22"/>
        <v>240</v>
      </c>
      <c r="Y18" s="161">
        <f t="shared" si="23"/>
        <v>841</v>
      </c>
      <c r="Z18" s="161">
        <f t="shared" si="24"/>
        <v>250</v>
      </c>
      <c r="AA18" s="161">
        <f t="shared" si="25"/>
        <v>874</v>
      </c>
      <c r="AB18" s="162">
        <f t="shared" si="26"/>
        <v>263</v>
      </c>
      <c r="AC18" s="163">
        <f t="shared" si="27"/>
        <v>920</v>
      </c>
      <c r="AD18" s="132"/>
    </row>
    <row r="19" spans="1:30" s="164" customFormat="1" ht="10.5" customHeight="1">
      <c r="A19" s="160">
        <v>14</v>
      </c>
      <c r="B19" s="161">
        <f t="shared" si="0"/>
        <v>124</v>
      </c>
      <c r="C19" s="161">
        <f t="shared" si="1"/>
        <v>435</v>
      </c>
      <c r="D19" s="161">
        <f t="shared" si="2"/>
        <v>141</v>
      </c>
      <c r="E19" s="161">
        <f t="shared" si="3"/>
        <v>492</v>
      </c>
      <c r="F19" s="161">
        <f t="shared" si="4"/>
        <v>152</v>
      </c>
      <c r="G19" s="161">
        <f t="shared" si="5"/>
        <v>529</v>
      </c>
      <c r="H19" s="161">
        <f t="shared" si="6"/>
        <v>178</v>
      </c>
      <c r="I19" s="161">
        <f t="shared" si="7"/>
        <v>621</v>
      </c>
      <c r="J19" s="161">
        <f t="shared" si="8"/>
        <v>184</v>
      </c>
      <c r="K19" s="161">
        <f t="shared" si="9"/>
        <v>647</v>
      </c>
      <c r="L19" s="161">
        <f t="shared" si="10"/>
        <v>193</v>
      </c>
      <c r="M19" s="161">
        <f t="shared" si="11"/>
        <v>677</v>
      </c>
      <c r="N19" s="161">
        <f t="shared" si="12"/>
        <v>201</v>
      </c>
      <c r="O19" s="161">
        <f t="shared" si="13"/>
        <v>700</v>
      </c>
      <c r="P19" s="161">
        <f t="shared" si="14"/>
        <v>214</v>
      </c>
      <c r="Q19" s="161">
        <f t="shared" si="15"/>
        <v>746</v>
      </c>
      <c r="R19" s="161">
        <f t="shared" si="16"/>
        <v>224</v>
      </c>
      <c r="S19" s="161">
        <f t="shared" si="17"/>
        <v>784</v>
      </c>
      <c r="T19" s="161">
        <f t="shared" si="18"/>
        <v>236</v>
      </c>
      <c r="U19" s="161">
        <f t="shared" si="19"/>
        <v>824</v>
      </c>
      <c r="V19" s="161">
        <f t="shared" si="20"/>
        <v>247</v>
      </c>
      <c r="W19" s="161">
        <f t="shared" si="21"/>
        <v>863</v>
      </c>
      <c r="X19" s="161">
        <f t="shared" si="22"/>
        <v>259</v>
      </c>
      <c r="Y19" s="161">
        <f t="shared" si="23"/>
        <v>905</v>
      </c>
      <c r="Z19" s="161">
        <f t="shared" si="24"/>
        <v>268</v>
      </c>
      <c r="AA19" s="161">
        <f t="shared" si="25"/>
        <v>940</v>
      </c>
      <c r="AB19" s="162">
        <f t="shared" si="26"/>
        <v>283</v>
      </c>
      <c r="AC19" s="163">
        <f t="shared" si="27"/>
        <v>989</v>
      </c>
      <c r="AD19" s="132"/>
    </row>
    <row r="20" spans="1:30" s="164" customFormat="1" ht="10.5" customHeight="1">
      <c r="A20" s="160">
        <v>15</v>
      </c>
      <c r="B20" s="161">
        <f t="shared" si="0"/>
        <v>133</v>
      </c>
      <c r="C20" s="161">
        <f t="shared" si="1"/>
        <v>466</v>
      </c>
      <c r="D20" s="161">
        <f t="shared" si="2"/>
        <v>151</v>
      </c>
      <c r="E20" s="161">
        <f t="shared" si="3"/>
        <v>527</v>
      </c>
      <c r="F20" s="161">
        <f t="shared" si="4"/>
        <v>163</v>
      </c>
      <c r="G20" s="161">
        <f t="shared" si="5"/>
        <v>567</v>
      </c>
      <c r="H20" s="161">
        <f t="shared" si="6"/>
        <v>190</v>
      </c>
      <c r="I20" s="161">
        <f t="shared" si="7"/>
        <v>665</v>
      </c>
      <c r="J20" s="161">
        <f t="shared" si="8"/>
        <v>199</v>
      </c>
      <c r="K20" s="161">
        <f t="shared" si="9"/>
        <v>693</v>
      </c>
      <c r="L20" s="161">
        <f t="shared" si="10"/>
        <v>207</v>
      </c>
      <c r="M20" s="161">
        <f t="shared" si="11"/>
        <v>725</v>
      </c>
      <c r="N20" s="161">
        <f t="shared" si="12"/>
        <v>215</v>
      </c>
      <c r="O20" s="161">
        <f t="shared" si="13"/>
        <v>751</v>
      </c>
      <c r="P20" s="161">
        <f t="shared" si="14"/>
        <v>229</v>
      </c>
      <c r="Q20" s="161">
        <f t="shared" si="15"/>
        <v>800</v>
      </c>
      <c r="R20" s="161">
        <f t="shared" si="16"/>
        <v>240</v>
      </c>
      <c r="S20" s="161">
        <f t="shared" si="17"/>
        <v>840</v>
      </c>
      <c r="T20" s="161">
        <f t="shared" si="18"/>
        <v>252</v>
      </c>
      <c r="U20" s="161">
        <f t="shared" si="19"/>
        <v>883</v>
      </c>
      <c r="V20" s="161">
        <f t="shared" si="20"/>
        <v>264</v>
      </c>
      <c r="W20" s="161">
        <f t="shared" si="21"/>
        <v>924</v>
      </c>
      <c r="X20" s="161">
        <f t="shared" si="22"/>
        <v>277</v>
      </c>
      <c r="Y20" s="161">
        <f t="shared" si="23"/>
        <v>970</v>
      </c>
      <c r="Z20" s="161">
        <f t="shared" si="24"/>
        <v>288</v>
      </c>
      <c r="AA20" s="161">
        <f t="shared" si="25"/>
        <v>1008</v>
      </c>
      <c r="AB20" s="162">
        <f t="shared" si="26"/>
        <v>303</v>
      </c>
      <c r="AC20" s="163">
        <f t="shared" si="27"/>
        <v>1060</v>
      </c>
      <c r="AD20" s="132"/>
    </row>
    <row r="21" spans="1:30" s="164" customFormat="1" ht="10.5" customHeight="1">
      <c r="A21" s="160">
        <v>16</v>
      </c>
      <c r="B21" s="161">
        <f t="shared" si="0"/>
        <v>142</v>
      </c>
      <c r="C21" s="161">
        <f t="shared" si="1"/>
        <v>497</v>
      </c>
      <c r="D21" s="161">
        <f t="shared" si="2"/>
        <v>160</v>
      </c>
      <c r="E21" s="161">
        <f t="shared" si="3"/>
        <v>562</v>
      </c>
      <c r="F21" s="161">
        <f t="shared" si="4"/>
        <v>172</v>
      </c>
      <c r="G21" s="161">
        <f t="shared" si="5"/>
        <v>604</v>
      </c>
      <c r="H21" s="161">
        <f t="shared" si="6"/>
        <v>203</v>
      </c>
      <c r="I21" s="161">
        <f t="shared" si="7"/>
        <v>709</v>
      </c>
      <c r="J21" s="161">
        <f t="shared" si="8"/>
        <v>212</v>
      </c>
      <c r="K21" s="161">
        <f t="shared" si="9"/>
        <v>740</v>
      </c>
      <c r="L21" s="161">
        <f t="shared" si="10"/>
        <v>221</v>
      </c>
      <c r="M21" s="161">
        <f t="shared" si="11"/>
        <v>775</v>
      </c>
      <c r="N21" s="161">
        <f t="shared" si="12"/>
        <v>229</v>
      </c>
      <c r="O21" s="161">
        <f t="shared" si="13"/>
        <v>801</v>
      </c>
      <c r="P21" s="161">
        <f t="shared" si="14"/>
        <v>243</v>
      </c>
      <c r="Q21" s="161">
        <f t="shared" si="15"/>
        <v>853</v>
      </c>
      <c r="R21" s="161">
        <f t="shared" si="16"/>
        <v>256</v>
      </c>
      <c r="S21" s="161">
        <f t="shared" si="17"/>
        <v>897</v>
      </c>
      <c r="T21" s="161">
        <f t="shared" si="18"/>
        <v>269</v>
      </c>
      <c r="U21" s="161">
        <f t="shared" si="19"/>
        <v>941</v>
      </c>
      <c r="V21" s="161">
        <f t="shared" si="20"/>
        <v>281</v>
      </c>
      <c r="W21" s="161">
        <f t="shared" si="21"/>
        <v>985</v>
      </c>
      <c r="X21" s="161">
        <f t="shared" si="22"/>
        <v>296</v>
      </c>
      <c r="Y21" s="161">
        <f t="shared" si="23"/>
        <v>1035</v>
      </c>
      <c r="Z21" s="161">
        <f t="shared" si="24"/>
        <v>308</v>
      </c>
      <c r="AA21" s="161">
        <f t="shared" si="25"/>
        <v>1076</v>
      </c>
      <c r="AB21" s="162">
        <f t="shared" si="26"/>
        <v>323</v>
      </c>
      <c r="AC21" s="163">
        <f t="shared" si="27"/>
        <v>1131</v>
      </c>
      <c r="AD21" s="132"/>
    </row>
    <row r="22" spans="1:30" s="164" customFormat="1" ht="10.5" customHeight="1">
      <c r="A22" s="160">
        <v>17</v>
      </c>
      <c r="B22" s="161">
        <f t="shared" si="0"/>
        <v>151</v>
      </c>
      <c r="C22" s="161">
        <f t="shared" si="1"/>
        <v>528</v>
      </c>
      <c r="D22" s="161">
        <f t="shared" si="2"/>
        <v>170</v>
      </c>
      <c r="E22" s="161">
        <f t="shared" si="3"/>
        <v>597</v>
      </c>
      <c r="F22" s="161">
        <f t="shared" si="4"/>
        <v>183</v>
      </c>
      <c r="G22" s="161">
        <f t="shared" si="5"/>
        <v>643</v>
      </c>
      <c r="H22" s="161">
        <f t="shared" si="6"/>
        <v>215</v>
      </c>
      <c r="I22" s="161">
        <f t="shared" si="7"/>
        <v>754</v>
      </c>
      <c r="J22" s="161">
        <f t="shared" si="8"/>
        <v>225</v>
      </c>
      <c r="K22" s="161">
        <f t="shared" si="9"/>
        <v>785</v>
      </c>
      <c r="L22" s="161">
        <f t="shared" si="10"/>
        <v>235</v>
      </c>
      <c r="M22" s="161">
        <f t="shared" si="11"/>
        <v>823</v>
      </c>
      <c r="N22" s="161">
        <f t="shared" si="12"/>
        <v>243</v>
      </c>
      <c r="O22" s="161">
        <f t="shared" si="13"/>
        <v>851</v>
      </c>
      <c r="P22" s="161">
        <f t="shared" si="14"/>
        <v>259</v>
      </c>
      <c r="Q22" s="161">
        <f t="shared" si="15"/>
        <v>907</v>
      </c>
      <c r="R22" s="161">
        <f t="shared" si="16"/>
        <v>272</v>
      </c>
      <c r="S22" s="161">
        <f t="shared" si="17"/>
        <v>952</v>
      </c>
      <c r="T22" s="161">
        <f t="shared" si="18"/>
        <v>286</v>
      </c>
      <c r="U22" s="161">
        <f t="shared" si="19"/>
        <v>1000</v>
      </c>
      <c r="V22" s="161">
        <f t="shared" si="20"/>
        <v>299</v>
      </c>
      <c r="W22" s="161">
        <f t="shared" si="21"/>
        <v>1047</v>
      </c>
      <c r="X22" s="161">
        <f t="shared" si="22"/>
        <v>314</v>
      </c>
      <c r="Y22" s="161">
        <f t="shared" si="23"/>
        <v>1100</v>
      </c>
      <c r="Z22" s="161">
        <f t="shared" si="24"/>
        <v>326</v>
      </c>
      <c r="AA22" s="161">
        <f t="shared" si="25"/>
        <v>1142</v>
      </c>
      <c r="AB22" s="162">
        <f t="shared" si="26"/>
        <v>344</v>
      </c>
      <c r="AC22" s="163">
        <f t="shared" si="27"/>
        <v>1202</v>
      </c>
      <c r="AD22" s="132"/>
    </row>
    <row r="23" spans="1:30" s="164" customFormat="1" ht="10.5" customHeight="1">
      <c r="A23" s="160">
        <v>18</v>
      </c>
      <c r="B23" s="161">
        <f t="shared" si="0"/>
        <v>160</v>
      </c>
      <c r="C23" s="161">
        <f t="shared" si="1"/>
        <v>560</v>
      </c>
      <c r="D23" s="161">
        <f t="shared" si="2"/>
        <v>181</v>
      </c>
      <c r="E23" s="161">
        <f t="shared" si="3"/>
        <v>632</v>
      </c>
      <c r="F23" s="161">
        <f t="shared" si="4"/>
        <v>194</v>
      </c>
      <c r="G23" s="161">
        <f t="shared" si="5"/>
        <v>681</v>
      </c>
      <c r="H23" s="161">
        <f t="shared" si="6"/>
        <v>228</v>
      </c>
      <c r="I23" s="161">
        <f t="shared" si="7"/>
        <v>799</v>
      </c>
      <c r="J23" s="161">
        <f t="shared" si="8"/>
        <v>238</v>
      </c>
      <c r="K23" s="161">
        <f t="shared" si="9"/>
        <v>831</v>
      </c>
      <c r="L23" s="161">
        <f t="shared" si="10"/>
        <v>249</v>
      </c>
      <c r="M23" s="161">
        <f t="shared" si="11"/>
        <v>871</v>
      </c>
      <c r="N23" s="161">
        <f t="shared" si="12"/>
        <v>257</v>
      </c>
      <c r="O23" s="161">
        <f t="shared" si="13"/>
        <v>901</v>
      </c>
      <c r="P23" s="161">
        <f t="shared" si="14"/>
        <v>274</v>
      </c>
      <c r="Q23" s="161">
        <f t="shared" si="15"/>
        <v>960</v>
      </c>
      <c r="R23" s="161">
        <f t="shared" si="16"/>
        <v>288</v>
      </c>
      <c r="S23" s="161">
        <f t="shared" si="17"/>
        <v>1008</v>
      </c>
      <c r="T23" s="161">
        <f t="shared" si="18"/>
        <v>302</v>
      </c>
      <c r="U23" s="161">
        <f t="shared" si="19"/>
        <v>1059</v>
      </c>
      <c r="V23" s="161">
        <f t="shared" si="20"/>
        <v>316</v>
      </c>
      <c r="W23" s="161">
        <f t="shared" si="21"/>
        <v>1108</v>
      </c>
      <c r="X23" s="161">
        <f t="shared" si="22"/>
        <v>333</v>
      </c>
      <c r="Y23" s="161">
        <f t="shared" si="23"/>
        <v>1164</v>
      </c>
      <c r="Z23" s="161">
        <f t="shared" si="24"/>
        <v>346</v>
      </c>
      <c r="AA23" s="161">
        <f t="shared" si="25"/>
        <v>1210</v>
      </c>
      <c r="AB23" s="162">
        <f t="shared" si="26"/>
        <v>363</v>
      </c>
      <c r="AC23" s="163">
        <f t="shared" si="27"/>
        <v>1273</v>
      </c>
      <c r="AD23" s="132"/>
    </row>
    <row r="24" spans="1:30" s="164" customFormat="1" ht="10.5" customHeight="1">
      <c r="A24" s="160">
        <v>19</v>
      </c>
      <c r="B24" s="161">
        <f t="shared" si="0"/>
        <v>169</v>
      </c>
      <c r="C24" s="161">
        <f t="shared" si="1"/>
        <v>590</v>
      </c>
      <c r="D24" s="161">
        <f t="shared" si="2"/>
        <v>191</v>
      </c>
      <c r="E24" s="161">
        <f t="shared" si="3"/>
        <v>668</v>
      </c>
      <c r="F24" s="161">
        <f t="shared" si="4"/>
        <v>205</v>
      </c>
      <c r="G24" s="161">
        <f t="shared" si="5"/>
        <v>718</v>
      </c>
      <c r="H24" s="161">
        <f t="shared" si="6"/>
        <v>241</v>
      </c>
      <c r="I24" s="161">
        <f t="shared" si="7"/>
        <v>842</v>
      </c>
      <c r="J24" s="161">
        <f t="shared" si="8"/>
        <v>251</v>
      </c>
      <c r="K24" s="161">
        <f t="shared" si="9"/>
        <v>878</v>
      </c>
      <c r="L24" s="161">
        <f t="shared" si="10"/>
        <v>263</v>
      </c>
      <c r="M24" s="161">
        <f t="shared" si="11"/>
        <v>920</v>
      </c>
      <c r="N24" s="161">
        <f t="shared" si="12"/>
        <v>272</v>
      </c>
      <c r="O24" s="161">
        <f t="shared" si="13"/>
        <v>951</v>
      </c>
      <c r="P24" s="161">
        <f t="shared" si="14"/>
        <v>289</v>
      </c>
      <c r="Q24" s="161">
        <f t="shared" si="15"/>
        <v>1013</v>
      </c>
      <c r="R24" s="161">
        <f t="shared" si="16"/>
        <v>304</v>
      </c>
      <c r="S24" s="161">
        <f t="shared" si="17"/>
        <v>1065</v>
      </c>
      <c r="T24" s="161">
        <f t="shared" si="18"/>
        <v>320</v>
      </c>
      <c r="U24" s="161">
        <f t="shared" si="19"/>
        <v>1118</v>
      </c>
      <c r="V24" s="161">
        <f t="shared" si="20"/>
        <v>335</v>
      </c>
      <c r="W24" s="161">
        <f t="shared" si="21"/>
        <v>1171</v>
      </c>
      <c r="X24" s="161">
        <f t="shared" si="22"/>
        <v>351</v>
      </c>
      <c r="Y24" s="161">
        <f t="shared" si="23"/>
        <v>1229</v>
      </c>
      <c r="Z24" s="161">
        <f t="shared" si="24"/>
        <v>364</v>
      </c>
      <c r="AA24" s="161">
        <f t="shared" si="25"/>
        <v>1276</v>
      </c>
      <c r="AB24" s="162">
        <f t="shared" si="26"/>
        <v>384</v>
      </c>
      <c r="AC24" s="163">
        <f t="shared" si="27"/>
        <v>1343</v>
      </c>
      <c r="AD24" s="132"/>
    </row>
    <row r="25" spans="1:30" s="164" customFormat="1" ht="10.5" customHeight="1">
      <c r="A25" s="160">
        <v>20</v>
      </c>
      <c r="B25" s="161">
        <f t="shared" si="0"/>
        <v>178</v>
      </c>
      <c r="C25" s="161">
        <f t="shared" si="1"/>
        <v>622</v>
      </c>
      <c r="D25" s="161">
        <f t="shared" si="2"/>
        <v>201</v>
      </c>
      <c r="E25" s="161">
        <f t="shared" si="3"/>
        <v>703</v>
      </c>
      <c r="F25" s="161">
        <f t="shared" si="4"/>
        <v>216</v>
      </c>
      <c r="G25" s="161">
        <f t="shared" si="5"/>
        <v>756</v>
      </c>
      <c r="H25" s="161">
        <f t="shared" si="6"/>
        <v>253</v>
      </c>
      <c r="I25" s="161">
        <f t="shared" si="7"/>
        <v>887</v>
      </c>
      <c r="J25" s="161">
        <f t="shared" si="8"/>
        <v>264</v>
      </c>
      <c r="K25" s="161">
        <f t="shared" si="9"/>
        <v>924</v>
      </c>
      <c r="L25" s="161">
        <f t="shared" si="10"/>
        <v>276</v>
      </c>
      <c r="M25" s="161">
        <f t="shared" si="11"/>
        <v>968</v>
      </c>
      <c r="N25" s="161">
        <f t="shared" si="12"/>
        <v>286</v>
      </c>
      <c r="O25" s="161">
        <f t="shared" si="13"/>
        <v>1001</v>
      </c>
      <c r="P25" s="161">
        <f t="shared" si="14"/>
        <v>304</v>
      </c>
      <c r="Q25" s="161">
        <f t="shared" si="15"/>
        <v>1067</v>
      </c>
      <c r="R25" s="161">
        <f t="shared" si="16"/>
        <v>320</v>
      </c>
      <c r="S25" s="161">
        <f t="shared" si="17"/>
        <v>1120</v>
      </c>
      <c r="T25" s="161">
        <f t="shared" si="18"/>
        <v>336</v>
      </c>
      <c r="U25" s="161">
        <f t="shared" si="19"/>
        <v>1176</v>
      </c>
      <c r="V25" s="161">
        <f t="shared" si="20"/>
        <v>352</v>
      </c>
      <c r="W25" s="161">
        <f t="shared" si="21"/>
        <v>1232</v>
      </c>
      <c r="X25" s="161">
        <f t="shared" si="22"/>
        <v>370</v>
      </c>
      <c r="Y25" s="161">
        <f t="shared" si="23"/>
        <v>1294</v>
      </c>
      <c r="Z25" s="161">
        <f t="shared" si="24"/>
        <v>384</v>
      </c>
      <c r="AA25" s="161">
        <f t="shared" si="25"/>
        <v>1344</v>
      </c>
      <c r="AB25" s="162">
        <f t="shared" si="26"/>
        <v>404</v>
      </c>
      <c r="AC25" s="163">
        <f t="shared" si="27"/>
        <v>1414</v>
      </c>
      <c r="AD25" s="132"/>
    </row>
    <row r="26" spans="1:30" s="164" customFormat="1" ht="10.5" customHeight="1">
      <c r="A26" s="160">
        <v>21</v>
      </c>
      <c r="B26" s="161">
        <f t="shared" si="0"/>
        <v>187</v>
      </c>
      <c r="C26" s="161">
        <f t="shared" si="1"/>
        <v>652</v>
      </c>
      <c r="D26" s="161">
        <f t="shared" si="2"/>
        <v>211</v>
      </c>
      <c r="E26" s="161">
        <f t="shared" si="3"/>
        <v>737</v>
      </c>
      <c r="F26" s="161">
        <f t="shared" si="4"/>
        <v>227</v>
      </c>
      <c r="G26" s="161">
        <f t="shared" si="5"/>
        <v>794</v>
      </c>
      <c r="H26" s="161">
        <f t="shared" si="6"/>
        <v>266</v>
      </c>
      <c r="I26" s="161">
        <f t="shared" si="7"/>
        <v>932</v>
      </c>
      <c r="J26" s="161">
        <f t="shared" si="8"/>
        <v>277</v>
      </c>
      <c r="K26" s="161">
        <f t="shared" si="9"/>
        <v>970</v>
      </c>
      <c r="L26" s="161">
        <f t="shared" si="10"/>
        <v>290</v>
      </c>
      <c r="M26" s="161">
        <f t="shared" si="11"/>
        <v>1016</v>
      </c>
      <c r="N26" s="161">
        <f t="shared" si="12"/>
        <v>300</v>
      </c>
      <c r="O26" s="161">
        <f t="shared" si="13"/>
        <v>1052</v>
      </c>
      <c r="P26" s="161">
        <f t="shared" si="14"/>
        <v>320</v>
      </c>
      <c r="Q26" s="161">
        <f t="shared" si="15"/>
        <v>1120</v>
      </c>
      <c r="R26" s="161">
        <f t="shared" si="16"/>
        <v>336</v>
      </c>
      <c r="S26" s="161">
        <f t="shared" si="17"/>
        <v>1176</v>
      </c>
      <c r="T26" s="161">
        <f t="shared" si="18"/>
        <v>353</v>
      </c>
      <c r="U26" s="161">
        <f t="shared" si="19"/>
        <v>1235</v>
      </c>
      <c r="V26" s="161">
        <f t="shared" si="20"/>
        <v>370</v>
      </c>
      <c r="W26" s="161">
        <f t="shared" si="21"/>
        <v>1294</v>
      </c>
      <c r="X26" s="161">
        <f t="shared" si="22"/>
        <v>388</v>
      </c>
      <c r="Y26" s="161">
        <f t="shared" si="23"/>
        <v>1358</v>
      </c>
      <c r="Z26" s="161">
        <f t="shared" si="24"/>
        <v>404</v>
      </c>
      <c r="AA26" s="161">
        <f t="shared" si="25"/>
        <v>1412</v>
      </c>
      <c r="AB26" s="162">
        <f t="shared" si="26"/>
        <v>424</v>
      </c>
      <c r="AC26" s="163">
        <f t="shared" si="27"/>
        <v>1485</v>
      </c>
      <c r="AD26" s="132"/>
    </row>
    <row r="27" spans="1:30" s="164" customFormat="1" ht="10.5" customHeight="1">
      <c r="A27" s="160">
        <v>22</v>
      </c>
      <c r="B27" s="161">
        <f t="shared" si="0"/>
        <v>195</v>
      </c>
      <c r="C27" s="161">
        <f t="shared" si="1"/>
        <v>684</v>
      </c>
      <c r="D27" s="161">
        <f t="shared" si="2"/>
        <v>220</v>
      </c>
      <c r="E27" s="161">
        <f t="shared" si="3"/>
        <v>772</v>
      </c>
      <c r="F27" s="161">
        <f t="shared" si="4"/>
        <v>238</v>
      </c>
      <c r="G27" s="161">
        <f t="shared" si="5"/>
        <v>831</v>
      </c>
      <c r="H27" s="161">
        <f t="shared" si="6"/>
        <v>279</v>
      </c>
      <c r="I27" s="161">
        <f t="shared" si="7"/>
        <v>975</v>
      </c>
      <c r="J27" s="161">
        <f t="shared" si="8"/>
        <v>290</v>
      </c>
      <c r="K27" s="161">
        <f t="shared" si="9"/>
        <v>1017</v>
      </c>
      <c r="L27" s="161">
        <f t="shared" si="10"/>
        <v>304</v>
      </c>
      <c r="M27" s="161">
        <f t="shared" si="11"/>
        <v>1065</v>
      </c>
      <c r="N27" s="161">
        <f t="shared" si="12"/>
        <v>314</v>
      </c>
      <c r="O27" s="161">
        <f t="shared" si="13"/>
        <v>1102</v>
      </c>
      <c r="P27" s="161">
        <f t="shared" si="14"/>
        <v>335</v>
      </c>
      <c r="Q27" s="161">
        <f t="shared" si="15"/>
        <v>1174</v>
      </c>
      <c r="R27" s="161">
        <f t="shared" si="16"/>
        <v>352</v>
      </c>
      <c r="S27" s="161">
        <f t="shared" si="17"/>
        <v>1233</v>
      </c>
      <c r="T27" s="161">
        <f t="shared" si="18"/>
        <v>370</v>
      </c>
      <c r="U27" s="161">
        <f t="shared" si="19"/>
        <v>1294</v>
      </c>
      <c r="V27" s="161">
        <f t="shared" si="20"/>
        <v>387</v>
      </c>
      <c r="W27" s="161">
        <f t="shared" si="21"/>
        <v>1355</v>
      </c>
      <c r="X27" s="161">
        <f t="shared" si="22"/>
        <v>407</v>
      </c>
      <c r="Y27" s="161">
        <f t="shared" si="23"/>
        <v>1423</v>
      </c>
      <c r="Z27" s="161">
        <f t="shared" si="24"/>
        <v>422</v>
      </c>
      <c r="AA27" s="161">
        <f t="shared" si="25"/>
        <v>1478</v>
      </c>
      <c r="AB27" s="162">
        <f t="shared" si="26"/>
        <v>444</v>
      </c>
      <c r="AC27" s="163">
        <f t="shared" si="27"/>
        <v>1556</v>
      </c>
      <c r="AD27" s="132"/>
    </row>
    <row r="28" spans="1:30" s="164" customFormat="1" ht="10.5" customHeight="1">
      <c r="A28" s="160">
        <v>23</v>
      </c>
      <c r="B28" s="161">
        <f t="shared" si="0"/>
        <v>204</v>
      </c>
      <c r="C28" s="161">
        <f t="shared" si="1"/>
        <v>715</v>
      </c>
      <c r="D28" s="161">
        <f t="shared" si="2"/>
        <v>231</v>
      </c>
      <c r="E28" s="161">
        <f t="shared" si="3"/>
        <v>807</v>
      </c>
      <c r="F28" s="161">
        <f t="shared" si="4"/>
        <v>249</v>
      </c>
      <c r="G28" s="161">
        <f t="shared" si="5"/>
        <v>869</v>
      </c>
      <c r="H28" s="161">
        <f t="shared" si="6"/>
        <v>291</v>
      </c>
      <c r="I28" s="161">
        <f t="shared" si="7"/>
        <v>1020</v>
      </c>
      <c r="J28" s="161">
        <f t="shared" si="8"/>
        <v>303</v>
      </c>
      <c r="K28" s="161">
        <f t="shared" si="9"/>
        <v>1063</v>
      </c>
      <c r="L28" s="161">
        <f t="shared" si="10"/>
        <v>317</v>
      </c>
      <c r="M28" s="161">
        <f t="shared" si="11"/>
        <v>1113</v>
      </c>
      <c r="N28" s="161">
        <f t="shared" si="12"/>
        <v>329</v>
      </c>
      <c r="O28" s="161">
        <f t="shared" si="13"/>
        <v>1152</v>
      </c>
      <c r="P28" s="161">
        <f t="shared" si="14"/>
        <v>350</v>
      </c>
      <c r="Q28" s="161">
        <f t="shared" si="15"/>
        <v>1226</v>
      </c>
      <c r="R28" s="161">
        <f t="shared" si="16"/>
        <v>368</v>
      </c>
      <c r="S28" s="161">
        <f t="shared" si="17"/>
        <v>1288</v>
      </c>
      <c r="T28" s="161">
        <f t="shared" si="18"/>
        <v>386</v>
      </c>
      <c r="U28" s="161">
        <f t="shared" si="19"/>
        <v>1353</v>
      </c>
      <c r="V28" s="161">
        <f t="shared" si="20"/>
        <v>405</v>
      </c>
      <c r="W28" s="161">
        <f t="shared" si="21"/>
        <v>1417</v>
      </c>
      <c r="X28" s="161">
        <f t="shared" si="22"/>
        <v>425</v>
      </c>
      <c r="Y28" s="161">
        <f t="shared" si="23"/>
        <v>1488</v>
      </c>
      <c r="Z28" s="161">
        <f t="shared" si="24"/>
        <v>442</v>
      </c>
      <c r="AA28" s="161">
        <f t="shared" si="25"/>
        <v>1546</v>
      </c>
      <c r="AB28" s="162">
        <f t="shared" si="26"/>
        <v>465</v>
      </c>
      <c r="AC28" s="163">
        <f t="shared" si="27"/>
        <v>1627</v>
      </c>
      <c r="AD28" s="132"/>
    </row>
    <row r="29" spans="1:30" s="164" customFormat="1" ht="10.5" customHeight="1">
      <c r="A29" s="160">
        <v>24</v>
      </c>
      <c r="B29" s="161">
        <f t="shared" si="0"/>
        <v>213</v>
      </c>
      <c r="C29" s="161">
        <f t="shared" si="1"/>
        <v>746</v>
      </c>
      <c r="D29" s="161">
        <f t="shared" si="2"/>
        <v>241</v>
      </c>
      <c r="E29" s="161">
        <f t="shared" si="3"/>
        <v>842</v>
      </c>
      <c r="F29" s="161">
        <f t="shared" si="4"/>
        <v>260</v>
      </c>
      <c r="G29" s="161">
        <f t="shared" si="5"/>
        <v>908</v>
      </c>
      <c r="H29" s="161">
        <f t="shared" si="6"/>
        <v>304</v>
      </c>
      <c r="I29" s="161">
        <f t="shared" si="7"/>
        <v>1065</v>
      </c>
      <c r="J29" s="161">
        <f t="shared" si="8"/>
        <v>316</v>
      </c>
      <c r="K29" s="161">
        <f t="shared" si="9"/>
        <v>1108</v>
      </c>
      <c r="L29" s="161">
        <f t="shared" si="10"/>
        <v>332</v>
      </c>
      <c r="M29" s="161">
        <f t="shared" si="11"/>
        <v>1161</v>
      </c>
      <c r="N29" s="161">
        <f t="shared" si="12"/>
        <v>344</v>
      </c>
      <c r="O29" s="161">
        <f t="shared" si="13"/>
        <v>1201</v>
      </c>
      <c r="P29" s="161">
        <f t="shared" si="14"/>
        <v>365</v>
      </c>
      <c r="Q29" s="161">
        <f t="shared" si="15"/>
        <v>1280</v>
      </c>
      <c r="R29" s="161">
        <f t="shared" si="16"/>
        <v>384</v>
      </c>
      <c r="S29" s="161">
        <f t="shared" si="17"/>
        <v>1344</v>
      </c>
      <c r="T29" s="161">
        <f t="shared" si="18"/>
        <v>404</v>
      </c>
      <c r="U29" s="161">
        <f t="shared" si="19"/>
        <v>1412</v>
      </c>
      <c r="V29" s="161">
        <f t="shared" si="20"/>
        <v>422</v>
      </c>
      <c r="W29" s="161">
        <f t="shared" si="21"/>
        <v>1478</v>
      </c>
      <c r="X29" s="161">
        <f t="shared" si="22"/>
        <v>444</v>
      </c>
      <c r="Y29" s="161">
        <f t="shared" si="23"/>
        <v>1552</v>
      </c>
      <c r="Z29" s="161">
        <f t="shared" si="24"/>
        <v>460</v>
      </c>
      <c r="AA29" s="161">
        <f t="shared" si="25"/>
        <v>1612</v>
      </c>
      <c r="AB29" s="162">
        <f t="shared" si="26"/>
        <v>484</v>
      </c>
      <c r="AC29" s="163">
        <f t="shared" si="27"/>
        <v>1696</v>
      </c>
      <c r="AD29" s="132"/>
    </row>
    <row r="30" spans="1:30" s="164" customFormat="1" ht="10.5" customHeight="1">
      <c r="A30" s="160">
        <v>25</v>
      </c>
      <c r="B30" s="161">
        <f t="shared" si="0"/>
        <v>223</v>
      </c>
      <c r="C30" s="161">
        <f t="shared" si="1"/>
        <v>777</v>
      </c>
      <c r="D30" s="161">
        <f t="shared" si="2"/>
        <v>251</v>
      </c>
      <c r="E30" s="161">
        <f t="shared" si="3"/>
        <v>878</v>
      </c>
      <c r="F30" s="161">
        <f t="shared" si="4"/>
        <v>271</v>
      </c>
      <c r="G30" s="161">
        <f t="shared" si="5"/>
        <v>945</v>
      </c>
      <c r="H30" s="161">
        <f t="shared" si="6"/>
        <v>316</v>
      </c>
      <c r="I30" s="161">
        <f t="shared" si="7"/>
        <v>1108</v>
      </c>
      <c r="J30" s="161">
        <f t="shared" si="8"/>
        <v>331</v>
      </c>
      <c r="K30" s="161">
        <f t="shared" si="9"/>
        <v>1155</v>
      </c>
      <c r="L30" s="161">
        <f t="shared" si="10"/>
        <v>346</v>
      </c>
      <c r="M30" s="161">
        <f t="shared" si="11"/>
        <v>1210</v>
      </c>
      <c r="N30" s="161">
        <f t="shared" si="12"/>
        <v>358</v>
      </c>
      <c r="O30" s="161">
        <f t="shared" si="13"/>
        <v>1251</v>
      </c>
      <c r="P30" s="161">
        <f t="shared" si="14"/>
        <v>381</v>
      </c>
      <c r="Q30" s="161">
        <f t="shared" si="15"/>
        <v>1333</v>
      </c>
      <c r="R30" s="161">
        <f t="shared" si="16"/>
        <v>400</v>
      </c>
      <c r="S30" s="161">
        <f t="shared" si="17"/>
        <v>1401</v>
      </c>
      <c r="T30" s="161">
        <f t="shared" si="18"/>
        <v>420</v>
      </c>
      <c r="U30" s="161">
        <f t="shared" si="19"/>
        <v>1471</v>
      </c>
      <c r="V30" s="161">
        <f t="shared" si="20"/>
        <v>440</v>
      </c>
      <c r="W30" s="161">
        <f t="shared" si="21"/>
        <v>1540</v>
      </c>
      <c r="X30" s="161">
        <f t="shared" si="22"/>
        <v>463</v>
      </c>
      <c r="Y30" s="161">
        <f t="shared" si="23"/>
        <v>1617</v>
      </c>
      <c r="Z30" s="161">
        <f t="shared" si="24"/>
        <v>480</v>
      </c>
      <c r="AA30" s="161">
        <f t="shared" si="25"/>
        <v>1680</v>
      </c>
      <c r="AB30" s="162">
        <f t="shared" si="26"/>
        <v>505</v>
      </c>
      <c r="AC30" s="163">
        <f t="shared" si="27"/>
        <v>1767</v>
      </c>
      <c r="AD30" s="132"/>
    </row>
    <row r="31" spans="1:30" s="164" customFormat="1" ht="10.5" customHeight="1">
      <c r="A31" s="160">
        <v>26</v>
      </c>
      <c r="B31" s="161">
        <f t="shared" si="0"/>
        <v>231</v>
      </c>
      <c r="C31" s="161">
        <f t="shared" si="1"/>
        <v>808</v>
      </c>
      <c r="D31" s="161">
        <f t="shared" si="2"/>
        <v>261</v>
      </c>
      <c r="E31" s="161">
        <f t="shared" si="3"/>
        <v>913</v>
      </c>
      <c r="F31" s="161">
        <f t="shared" si="4"/>
        <v>280</v>
      </c>
      <c r="G31" s="161">
        <f t="shared" si="5"/>
        <v>983</v>
      </c>
      <c r="H31" s="161">
        <f t="shared" si="6"/>
        <v>329</v>
      </c>
      <c r="I31" s="161">
        <f t="shared" si="7"/>
        <v>1153</v>
      </c>
      <c r="J31" s="161">
        <f t="shared" si="8"/>
        <v>344</v>
      </c>
      <c r="K31" s="161">
        <f t="shared" si="9"/>
        <v>1201</v>
      </c>
      <c r="L31" s="161">
        <f t="shared" si="10"/>
        <v>359</v>
      </c>
      <c r="M31" s="161">
        <f t="shared" si="11"/>
        <v>1258</v>
      </c>
      <c r="N31" s="161">
        <f t="shared" si="12"/>
        <v>372</v>
      </c>
      <c r="O31" s="161">
        <f t="shared" si="13"/>
        <v>1301</v>
      </c>
      <c r="P31" s="161">
        <f t="shared" si="14"/>
        <v>396</v>
      </c>
      <c r="Q31" s="161">
        <f t="shared" si="15"/>
        <v>1387</v>
      </c>
      <c r="R31" s="161">
        <f t="shared" si="16"/>
        <v>416</v>
      </c>
      <c r="S31" s="161">
        <f t="shared" si="17"/>
        <v>1456</v>
      </c>
      <c r="T31" s="161">
        <f t="shared" si="18"/>
        <v>437</v>
      </c>
      <c r="U31" s="161">
        <f t="shared" si="19"/>
        <v>1529</v>
      </c>
      <c r="V31" s="161">
        <f t="shared" si="20"/>
        <v>457</v>
      </c>
      <c r="W31" s="161">
        <f t="shared" si="21"/>
        <v>1601</v>
      </c>
      <c r="X31" s="161">
        <f t="shared" si="22"/>
        <v>480</v>
      </c>
      <c r="Y31" s="161">
        <f t="shared" si="23"/>
        <v>1682</v>
      </c>
      <c r="Z31" s="161">
        <f t="shared" si="24"/>
        <v>500</v>
      </c>
      <c r="AA31" s="161">
        <f t="shared" si="25"/>
        <v>1748</v>
      </c>
      <c r="AB31" s="162">
        <f t="shared" si="26"/>
        <v>525</v>
      </c>
      <c r="AC31" s="163">
        <f t="shared" si="27"/>
        <v>1838</v>
      </c>
      <c r="AD31" s="132"/>
    </row>
    <row r="32" spans="1:30" s="164" customFormat="1" ht="10.5" customHeight="1">
      <c r="A32" s="160">
        <v>27</v>
      </c>
      <c r="B32" s="161">
        <f t="shared" si="0"/>
        <v>240</v>
      </c>
      <c r="C32" s="161">
        <f t="shared" si="1"/>
        <v>839</v>
      </c>
      <c r="D32" s="161">
        <f t="shared" si="2"/>
        <v>271</v>
      </c>
      <c r="E32" s="161">
        <f t="shared" si="3"/>
        <v>948</v>
      </c>
      <c r="F32" s="161">
        <f t="shared" si="4"/>
        <v>291</v>
      </c>
      <c r="G32" s="161">
        <f t="shared" si="5"/>
        <v>1021</v>
      </c>
      <c r="H32" s="161">
        <f t="shared" si="6"/>
        <v>343</v>
      </c>
      <c r="I32" s="161">
        <f t="shared" si="7"/>
        <v>1198</v>
      </c>
      <c r="J32" s="161">
        <f t="shared" si="8"/>
        <v>357</v>
      </c>
      <c r="K32" s="161">
        <f t="shared" si="9"/>
        <v>1247</v>
      </c>
      <c r="L32" s="161">
        <f t="shared" si="10"/>
        <v>373</v>
      </c>
      <c r="M32" s="161">
        <f t="shared" si="11"/>
        <v>1307</v>
      </c>
      <c r="N32" s="161">
        <f t="shared" si="12"/>
        <v>386</v>
      </c>
      <c r="O32" s="161">
        <f t="shared" si="13"/>
        <v>1352</v>
      </c>
      <c r="P32" s="161">
        <f t="shared" si="14"/>
        <v>411</v>
      </c>
      <c r="Q32" s="161">
        <f t="shared" si="15"/>
        <v>1440</v>
      </c>
      <c r="R32" s="161">
        <f t="shared" si="16"/>
        <v>432</v>
      </c>
      <c r="S32" s="161">
        <f t="shared" si="17"/>
        <v>1513</v>
      </c>
      <c r="T32" s="161">
        <f t="shared" si="18"/>
        <v>454</v>
      </c>
      <c r="U32" s="161">
        <f t="shared" si="19"/>
        <v>1588</v>
      </c>
      <c r="V32" s="161">
        <f t="shared" si="20"/>
        <v>476</v>
      </c>
      <c r="W32" s="161">
        <f t="shared" si="21"/>
        <v>1664</v>
      </c>
      <c r="X32" s="161">
        <f t="shared" si="22"/>
        <v>499</v>
      </c>
      <c r="Y32" s="161">
        <f t="shared" si="23"/>
        <v>1747</v>
      </c>
      <c r="Z32" s="161">
        <f t="shared" si="24"/>
        <v>518</v>
      </c>
      <c r="AA32" s="161">
        <f t="shared" si="25"/>
        <v>1814</v>
      </c>
      <c r="AB32" s="162">
        <f t="shared" si="26"/>
        <v>545</v>
      </c>
      <c r="AC32" s="163">
        <f t="shared" si="27"/>
        <v>1909</v>
      </c>
      <c r="AD32" s="132"/>
    </row>
    <row r="33" spans="1:30" s="164" customFormat="1" ht="10.5" customHeight="1">
      <c r="A33" s="160">
        <v>28</v>
      </c>
      <c r="B33" s="161">
        <f t="shared" si="0"/>
        <v>249</v>
      </c>
      <c r="C33" s="161">
        <f t="shared" si="1"/>
        <v>871</v>
      </c>
      <c r="D33" s="161">
        <f t="shared" si="2"/>
        <v>280</v>
      </c>
      <c r="E33" s="161">
        <f t="shared" si="3"/>
        <v>983</v>
      </c>
      <c r="F33" s="161">
        <f t="shared" si="4"/>
        <v>302</v>
      </c>
      <c r="G33" s="161">
        <f t="shared" si="5"/>
        <v>1058</v>
      </c>
      <c r="H33" s="161">
        <f t="shared" si="6"/>
        <v>355</v>
      </c>
      <c r="I33" s="161">
        <f t="shared" si="7"/>
        <v>1241</v>
      </c>
      <c r="J33" s="161">
        <f t="shared" si="8"/>
        <v>370</v>
      </c>
      <c r="K33" s="161">
        <f t="shared" si="9"/>
        <v>1294</v>
      </c>
      <c r="L33" s="161">
        <f t="shared" si="10"/>
        <v>387</v>
      </c>
      <c r="M33" s="161">
        <f t="shared" si="11"/>
        <v>1355</v>
      </c>
      <c r="N33" s="161">
        <f t="shared" si="12"/>
        <v>400</v>
      </c>
      <c r="O33" s="161">
        <f t="shared" si="13"/>
        <v>1402</v>
      </c>
      <c r="P33" s="161">
        <f t="shared" si="14"/>
        <v>427</v>
      </c>
      <c r="Q33" s="161">
        <f t="shared" si="15"/>
        <v>1493</v>
      </c>
      <c r="R33" s="161">
        <f t="shared" si="16"/>
        <v>448</v>
      </c>
      <c r="S33" s="161">
        <f t="shared" si="17"/>
        <v>1569</v>
      </c>
      <c r="T33" s="161">
        <f t="shared" si="18"/>
        <v>470</v>
      </c>
      <c r="U33" s="161">
        <f t="shared" si="19"/>
        <v>1647</v>
      </c>
      <c r="V33" s="161">
        <f t="shared" si="20"/>
        <v>493</v>
      </c>
      <c r="W33" s="161">
        <f t="shared" si="21"/>
        <v>1725</v>
      </c>
      <c r="X33" s="161">
        <f t="shared" si="22"/>
        <v>517</v>
      </c>
      <c r="Y33" s="161">
        <f t="shared" si="23"/>
        <v>1811</v>
      </c>
      <c r="Z33" s="161">
        <f t="shared" si="24"/>
        <v>538</v>
      </c>
      <c r="AA33" s="161">
        <f t="shared" si="25"/>
        <v>1882</v>
      </c>
      <c r="AB33" s="162">
        <f t="shared" si="26"/>
        <v>565</v>
      </c>
      <c r="AC33" s="163">
        <f t="shared" si="27"/>
        <v>1980</v>
      </c>
      <c r="AD33" s="132"/>
    </row>
    <row r="34" spans="1:30" s="164" customFormat="1" ht="10.5" customHeight="1">
      <c r="A34" s="160">
        <v>29</v>
      </c>
      <c r="B34" s="161">
        <f t="shared" si="0"/>
        <v>257</v>
      </c>
      <c r="C34" s="161">
        <f t="shared" si="1"/>
        <v>901</v>
      </c>
      <c r="D34" s="161">
        <f t="shared" si="2"/>
        <v>291</v>
      </c>
      <c r="E34" s="161">
        <f t="shared" si="3"/>
        <v>1018</v>
      </c>
      <c r="F34" s="161">
        <f t="shared" si="4"/>
        <v>313</v>
      </c>
      <c r="G34" s="161">
        <f t="shared" si="5"/>
        <v>1096</v>
      </c>
      <c r="H34" s="161">
        <f t="shared" si="6"/>
        <v>368</v>
      </c>
      <c r="I34" s="161">
        <f t="shared" si="7"/>
        <v>1286</v>
      </c>
      <c r="J34" s="161">
        <f t="shared" si="8"/>
        <v>383</v>
      </c>
      <c r="K34" s="161">
        <f t="shared" si="9"/>
        <v>1340</v>
      </c>
      <c r="L34" s="161">
        <f t="shared" si="10"/>
        <v>400</v>
      </c>
      <c r="M34" s="161">
        <f t="shared" si="11"/>
        <v>1403</v>
      </c>
      <c r="N34" s="161">
        <f t="shared" si="12"/>
        <v>415</v>
      </c>
      <c r="O34" s="161">
        <f t="shared" si="13"/>
        <v>1452</v>
      </c>
      <c r="P34" s="161">
        <f t="shared" si="14"/>
        <v>442</v>
      </c>
      <c r="Q34" s="161">
        <f t="shared" si="15"/>
        <v>1547</v>
      </c>
      <c r="R34" s="161">
        <f t="shared" si="16"/>
        <v>465</v>
      </c>
      <c r="S34" s="161">
        <f t="shared" si="17"/>
        <v>1624</v>
      </c>
      <c r="T34" s="161">
        <f t="shared" si="18"/>
        <v>488</v>
      </c>
      <c r="U34" s="161">
        <f t="shared" si="19"/>
        <v>1706</v>
      </c>
      <c r="V34" s="161">
        <f t="shared" si="20"/>
        <v>511</v>
      </c>
      <c r="W34" s="161">
        <f t="shared" si="21"/>
        <v>1787</v>
      </c>
      <c r="X34" s="161">
        <f t="shared" si="22"/>
        <v>536</v>
      </c>
      <c r="Y34" s="161">
        <f t="shared" si="23"/>
        <v>1875</v>
      </c>
      <c r="Z34" s="161">
        <f t="shared" si="24"/>
        <v>556</v>
      </c>
      <c r="AA34" s="161">
        <f t="shared" si="25"/>
        <v>1948</v>
      </c>
      <c r="AB34" s="162">
        <f t="shared" si="26"/>
        <v>586</v>
      </c>
      <c r="AC34" s="163">
        <f t="shared" si="27"/>
        <v>2050</v>
      </c>
      <c r="AD34" s="132"/>
    </row>
    <row r="35" spans="1:30" s="164" customFormat="1" ht="10.5" customHeight="1" thickBot="1">
      <c r="A35" s="165">
        <v>30</v>
      </c>
      <c r="B35" s="161">
        <f t="shared" si="0"/>
        <v>266</v>
      </c>
      <c r="C35" s="161">
        <f t="shared" si="1"/>
        <v>933</v>
      </c>
      <c r="D35" s="161">
        <f t="shared" si="2"/>
        <v>301</v>
      </c>
      <c r="E35" s="161">
        <f t="shared" si="3"/>
        <v>1054</v>
      </c>
      <c r="F35" s="161">
        <f t="shared" si="4"/>
        <v>324</v>
      </c>
      <c r="G35" s="161">
        <f t="shared" si="5"/>
        <v>1135</v>
      </c>
      <c r="H35" s="161">
        <f t="shared" si="6"/>
        <v>380</v>
      </c>
      <c r="I35" s="161">
        <f t="shared" si="7"/>
        <v>1331</v>
      </c>
      <c r="J35" s="161">
        <f t="shared" si="8"/>
        <v>396</v>
      </c>
      <c r="K35" s="161">
        <f t="shared" si="9"/>
        <v>1387</v>
      </c>
      <c r="L35" s="161">
        <f t="shared" si="10"/>
        <v>415</v>
      </c>
      <c r="M35" s="161">
        <f t="shared" si="11"/>
        <v>1452</v>
      </c>
      <c r="N35" s="161">
        <f t="shared" si="12"/>
        <v>429</v>
      </c>
      <c r="O35" s="161">
        <f t="shared" si="13"/>
        <v>1502</v>
      </c>
      <c r="P35" s="161">
        <f t="shared" si="14"/>
        <v>457</v>
      </c>
      <c r="Q35" s="161">
        <f t="shared" si="15"/>
        <v>1600</v>
      </c>
      <c r="R35" s="161">
        <f t="shared" si="16"/>
        <v>480</v>
      </c>
      <c r="S35" s="161">
        <f t="shared" si="17"/>
        <v>1681</v>
      </c>
      <c r="T35" s="161">
        <f t="shared" si="18"/>
        <v>504</v>
      </c>
      <c r="U35" s="161">
        <f t="shared" si="19"/>
        <v>1765</v>
      </c>
      <c r="V35" s="161">
        <f t="shared" si="20"/>
        <v>528</v>
      </c>
      <c r="W35" s="161">
        <f t="shared" si="21"/>
        <v>1848</v>
      </c>
      <c r="X35" s="161">
        <f t="shared" si="22"/>
        <v>554</v>
      </c>
      <c r="Y35" s="161">
        <f t="shared" si="23"/>
        <v>1941</v>
      </c>
      <c r="Z35" s="166">
        <f t="shared" si="24"/>
        <v>576</v>
      </c>
      <c r="AA35" s="166">
        <f t="shared" si="25"/>
        <v>2016</v>
      </c>
      <c r="AB35" s="166">
        <f t="shared" si="26"/>
        <v>607</v>
      </c>
      <c r="AC35" s="167">
        <f t="shared" si="27"/>
        <v>2121</v>
      </c>
      <c r="AD35" s="132"/>
    </row>
    <row r="36" spans="1:29" ht="3" customHeight="1" thickBot="1">
      <c r="A36" s="298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300"/>
      <c r="AB36" s="168"/>
      <c r="AC36" s="168"/>
    </row>
    <row r="37" spans="1:29" ht="12" customHeight="1">
      <c r="A37" s="301"/>
      <c r="B37" s="304" t="s">
        <v>84</v>
      </c>
      <c r="C37" s="305"/>
      <c r="D37" s="306" t="s">
        <v>85</v>
      </c>
      <c r="E37" s="306"/>
      <c r="F37" s="307" t="s">
        <v>86</v>
      </c>
      <c r="G37" s="308"/>
      <c r="H37" s="307" t="s">
        <v>89</v>
      </c>
      <c r="I37" s="308"/>
      <c r="J37" s="307" t="s">
        <v>90</v>
      </c>
      <c r="K37" s="308"/>
      <c r="L37" s="307" t="s">
        <v>91</v>
      </c>
      <c r="M37" s="308"/>
      <c r="N37" s="307" t="s">
        <v>92</v>
      </c>
      <c r="O37" s="308"/>
      <c r="P37" s="307" t="s">
        <v>93</v>
      </c>
      <c r="Q37" s="308"/>
      <c r="R37" s="307" t="s">
        <v>94</v>
      </c>
      <c r="S37" s="308"/>
      <c r="T37" s="307" t="s">
        <v>95</v>
      </c>
      <c r="U37" s="308"/>
      <c r="V37" s="307" t="s">
        <v>96</v>
      </c>
      <c r="W37" s="308"/>
      <c r="X37" s="307" t="s">
        <v>97</v>
      </c>
      <c r="Y37" s="308"/>
      <c r="Z37" s="307" t="s">
        <v>98</v>
      </c>
      <c r="AA37" s="308"/>
      <c r="AB37" s="307" t="s">
        <v>99</v>
      </c>
      <c r="AC37" s="310"/>
    </row>
    <row r="38" spans="1:29" ht="12" customHeight="1">
      <c r="A38" s="302"/>
      <c r="B38" s="293">
        <v>26400</v>
      </c>
      <c r="C38" s="293"/>
      <c r="D38" s="311">
        <v>27470</v>
      </c>
      <c r="E38" s="312"/>
      <c r="F38" s="294">
        <v>27600</v>
      </c>
      <c r="G38" s="295"/>
      <c r="H38" s="294">
        <v>28800</v>
      </c>
      <c r="I38" s="295"/>
      <c r="J38" s="294">
        <v>30300</v>
      </c>
      <c r="K38" s="295"/>
      <c r="L38" s="294">
        <v>31800</v>
      </c>
      <c r="M38" s="295"/>
      <c r="N38" s="294">
        <v>33300</v>
      </c>
      <c r="O38" s="295"/>
      <c r="P38" s="294">
        <v>34800</v>
      </c>
      <c r="Q38" s="295"/>
      <c r="R38" s="294">
        <v>36300</v>
      </c>
      <c r="S38" s="295"/>
      <c r="T38" s="294">
        <v>38200</v>
      </c>
      <c r="U38" s="295"/>
      <c r="V38" s="294">
        <v>40100</v>
      </c>
      <c r="W38" s="295"/>
      <c r="X38" s="294">
        <v>42000</v>
      </c>
      <c r="Y38" s="295"/>
      <c r="Z38" s="294">
        <v>43900</v>
      </c>
      <c r="AA38" s="295"/>
      <c r="AB38" s="294">
        <v>45800</v>
      </c>
      <c r="AC38" s="309"/>
    </row>
    <row r="39" spans="1:29" ht="12" customHeight="1">
      <c r="A39" s="303"/>
      <c r="B39" s="169" t="s">
        <v>87</v>
      </c>
      <c r="C39" s="169" t="s">
        <v>88</v>
      </c>
      <c r="D39" s="170" t="s">
        <v>87</v>
      </c>
      <c r="E39" s="169" t="s">
        <v>88</v>
      </c>
      <c r="F39" s="169" t="s">
        <v>87</v>
      </c>
      <c r="G39" s="169" t="s">
        <v>88</v>
      </c>
      <c r="H39" s="169" t="s">
        <v>87</v>
      </c>
      <c r="I39" s="169" t="s">
        <v>88</v>
      </c>
      <c r="J39" s="169" t="s">
        <v>87</v>
      </c>
      <c r="K39" s="169" t="s">
        <v>88</v>
      </c>
      <c r="L39" s="169" t="s">
        <v>87</v>
      </c>
      <c r="M39" s="169" t="s">
        <v>88</v>
      </c>
      <c r="N39" s="169" t="s">
        <v>87</v>
      </c>
      <c r="O39" s="169" t="s">
        <v>88</v>
      </c>
      <c r="P39" s="169" t="s">
        <v>87</v>
      </c>
      <c r="Q39" s="169" t="s">
        <v>88</v>
      </c>
      <c r="R39" s="169" t="s">
        <v>87</v>
      </c>
      <c r="S39" s="169" t="s">
        <v>88</v>
      </c>
      <c r="T39" s="169" t="s">
        <v>87</v>
      </c>
      <c r="U39" s="169" t="s">
        <v>88</v>
      </c>
      <c r="V39" s="169" t="s">
        <v>87</v>
      </c>
      <c r="W39" s="169" t="s">
        <v>88</v>
      </c>
      <c r="X39" s="169" t="s">
        <v>87</v>
      </c>
      <c r="Y39" s="169" t="s">
        <v>88</v>
      </c>
      <c r="Z39" s="169" t="s">
        <v>87</v>
      </c>
      <c r="AA39" s="169" t="s">
        <v>88</v>
      </c>
      <c r="AB39" s="169" t="s">
        <v>87</v>
      </c>
      <c r="AC39" s="171" t="s">
        <v>88</v>
      </c>
    </row>
    <row r="40" spans="1:30" s="164" customFormat="1" ht="10.5" customHeight="1">
      <c r="A40" s="172">
        <v>1</v>
      </c>
      <c r="B40" s="161">
        <f>ROUND($B$38*$A40/30*$AE$1*20/100,0)+ROUND($B$38*$A40/30*$AE$2*20/100,0)</f>
        <v>21</v>
      </c>
      <c r="C40" s="161">
        <f>ROUND($B$38*$A40/30*$AE$1*70/100,0)+ROUND($B$38*$A40/30*$AE$2*70/100,0)</f>
        <v>74</v>
      </c>
      <c r="D40" s="162">
        <f aca="true" t="shared" si="28" ref="D40:D69">ROUND($D$38*$A40/30*$AE$1*20/100,0)+ROUND($D$38*$A40/30*$AE$2*20/100,0)</f>
        <v>22</v>
      </c>
      <c r="E40" s="161">
        <f aca="true" t="shared" si="29" ref="E40:E69">ROUND($D$38*$A40/30*$AE$1*70/100,0)+ROUND($D$38*$A40/30*$AE$2*70/100,0)</f>
        <v>77</v>
      </c>
      <c r="F40" s="161">
        <f aca="true" t="shared" si="30" ref="F40:F69">ROUND($F$38*$A40/30*$AE$1*20/100,0)+ROUND($F$38*$A40/30*$AE$2*20/100,0)</f>
        <v>22</v>
      </c>
      <c r="G40" s="161">
        <f aca="true" t="shared" si="31" ref="G40:G69">ROUND($F$38*$A40/30*$AE$1*70/100,0)+ROUND($F$38*$A40/30*$AE$2*70/100,0)</f>
        <v>77</v>
      </c>
      <c r="H40" s="161">
        <f aca="true" t="shared" si="32" ref="H40:H69">ROUND($H$38*$A40/30*$AE$1*20/100,0)+ROUND($H$38*$A40/30*$AE$2*20/100,0)</f>
        <v>23</v>
      </c>
      <c r="I40" s="161">
        <f aca="true" t="shared" si="33" ref="I40:I69">ROUND($H$38*$A40/30*$AE$1*70/100,0)+ROUND($H$38*$A40/30*$AE$2*70/100,0)</f>
        <v>81</v>
      </c>
      <c r="J40" s="161">
        <f aca="true" t="shared" si="34" ref="J40:J69">ROUND($J$38*$A40/30*$AE$1*20/100,0)+ROUND($J$38*$A40/30*$AE$2*20/100,0)</f>
        <v>24</v>
      </c>
      <c r="K40" s="161">
        <f aca="true" t="shared" si="35" ref="K40:K69">ROUND($J$38*$A40/30*$AE$1*70/100,0)+ROUND($J$38*$A40/30*$AE$2*70/100,0)</f>
        <v>85</v>
      </c>
      <c r="L40" s="161">
        <f aca="true" t="shared" si="36" ref="L40:L69">ROUND($L$38*$A40/30*$AE$1*20/100,0)+ROUND($L$38*$A40/30*$AE$2*20/100,0)</f>
        <v>25</v>
      </c>
      <c r="M40" s="161">
        <f aca="true" t="shared" si="37" ref="M40:M69">ROUND($L$38*$A40/30*$AE$1*70/100,0)+ROUND($L$38*$A40/30*$AE$2*70/100,0)</f>
        <v>89</v>
      </c>
      <c r="N40" s="161">
        <f aca="true" t="shared" si="38" ref="N40:N69">ROUND($N$38*$A40/30*$AE$1*20/100,0)+ROUND($N$38*$A40/30*$AE$2*20/100,0)</f>
        <v>26</v>
      </c>
      <c r="O40" s="161">
        <f aca="true" t="shared" si="39" ref="O40:O69">ROUND($N$38*$A40/30*$AE$1*70/100,0)+ROUND($N$38*$A40/30*$AE$2*70/100,0)</f>
        <v>93</v>
      </c>
      <c r="P40" s="161">
        <f aca="true" t="shared" si="40" ref="P40:P69">ROUND($P$38*$A40/30*$AE$1*20/100,0)+ROUND($P$38*$A40/30*$AE$2*20/100,0)</f>
        <v>28</v>
      </c>
      <c r="Q40" s="161">
        <f aca="true" t="shared" si="41" ref="Q40:Q69">ROUND($P$38*$A40/30*$AE$1*70/100,0)+ROUND($P$38*$A40/30*$AE$2*70/100,0)</f>
        <v>97</v>
      </c>
      <c r="R40" s="161">
        <f aca="true" t="shared" si="42" ref="R40:R69">ROUND($R$38*$A40/30*$AE$1*20/100,0)+ROUND($R$38*$A40/30*$AE$2*20/100,0)</f>
        <v>29</v>
      </c>
      <c r="S40" s="161">
        <f aca="true" t="shared" si="43" ref="S40:S69">ROUND($R$38*$A40/30*$AE$1*70/100,0)+ROUND($R$38*$A40/30*$AE$2*70/100,0)</f>
        <v>101</v>
      </c>
      <c r="T40" s="161">
        <f aca="true" t="shared" si="44" ref="T40:T69">ROUND($T$38*$A40/30*$AE$1*20/100,0)+ROUND($T$38*$A40/30*$AE$2*20/100,0)</f>
        <v>31</v>
      </c>
      <c r="U40" s="161">
        <f aca="true" t="shared" si="45" ref="U40:U69">ROUND($T$38*$A40/30*$AE$1*70/100,0)+ROUND($T$38*$A40/30*$AE$2*70/100,0)</f>
        <v>107</v>
      </c>
      <c r="V40" s="161">
        <f aca="true" t="shared" si="46" ref="V40:V69">ROUND($V$38*$A40/30*$AE$1*20/100,0)+ROUND($V$38*$A40/30*$AE$2*20/100,0)</f>
        <v>32</v>
      </c>
      <c r="W40" s="161">
        <f aca="true" t="shared" si="47" ref="W40:W69">ROUND($V$38*$A40/30*$AE$1*70/100,0)+ROUND($V$38*$A40/30*$AE$2*70/100,0)</f>
        <v>112</v>
      </c>
      <c r="X40" s="161">
        <f aca="true" t="shared" si="48" ref="X40:X69">ROUND($X$38*$A40/30*$AE$1*20/100,0)+ROUND($X$38*$A40/30*$AE$2*20/100,0)</f>
        <v>34</v>
      </c>
      <c r="Y40" s="161">
        <f aca="true" t="shared" si="49" ref="Y40:Y69">ROUND($X$38*$A40/30*$AE$1*70/100,0)+ROUND($X$38*$A40/30*$AE$2*70/100,0)</f>
        <v>118</v>
      </c>
      <c r="Z40" s="161">
        <f aca="true" t="shared" si="50" ref="Z40:Z69">ROUND($Z$38*$A40/30*$AE$1*20/100,0)+ROUND($Z$38*$A40/30*$AE$2*20/100,0)</f>
        <v>35</v>
      </c>
      <c r="AA40" s="161">
        <f aca="true" t="shared" si="51" ref="AA40:AA69">ROUND($Z$38*$A40/30*$AE$1*70/100,0)+ROUND($Z$38*$A40/30*$AE$2*70/100,0)</f>
        <v>123</v>
      </c>
      <c r="AB40" s="161">
        <f aca="true" t="shared" si="52" ref="AB40:AB69">ROUND($AB$38*$A40/30*$AE$1*20/100,0)+ROUND($AB$38*$A40/30*$AE$2*20/100,0)</f>
        <v>37</v>
      </c>
      <c r="AC40" s="163">
        <f aca="true" t="shared" si="53" ref="AC40:AC69">ROUND($AB$38*$A40/30*$AE$1*70/100,0)+ROUND($AB$38*$A40/30*$AE$2*70/100,0)</f>
        <v>129</v>
      </c>
      <c r="AD40" s="132"/>
    </row>
    <row r="41" spans="1:30" s="164" customFormat="1" ht="10.5" customHeight="1">
      <c r="A41" s="172">
        <v>2</v>
      </c>
      <c r="B41" s="161">
        <f aca="true" t="shared" si="54" ref="B41:B69">ROUND($B$38*$A41/30*$AE$1*20/100,0)+ROUND($B$38*$A41/30*$AE$2*20/100,0)</f>
        <v>43</v>
      </c>
      <c r="C41" s="161">
        <f aca="true" t="shared" si="55" ref="C41:C69">ROUND($B$38*$A41/30*$AE$1*70/100,0)+ROUND($B$38*$A41/30*$AE$2*70/100,0)</f>
        <v>148</v>
      </c>
      <c r="D41" s="162">
        <f t="shared" si="28"/>
        <v>44</v>
      </c>
      <c r="E41" s="161">
        <f t="shared" si="29"/>
        <v>154</v>
      </c>
      <c r="F41" s="161">
        <f t="shared" si="30"/>
        <v>44</v>
      </c>
      <c r="G41" s="161">
        <f t="shared" si="31"/>
        <v>155</v>
      </c>
      <c r="H41" s="161">
        <f t="shared" si="32"/>
        <v>46</v>
      </c>
      <c r="I41" s="161">
        <f t="shared" si="33"/>
        <v>161</v>
      </c>
      <c r="J41" s="161">
        <f t="shared" si="34"/>
        <v>48</v>
      </c>
      <c r="K41" s="161">
        <f t="shared" si="35"/>
        <v>170</v>
      </c>
      <c r="L41" s="161">
        <f t="shared" si="36"/>
        <v>51</v>
      </c>
      <c r="M41" s="161">
        <f t="shared" si="37"/>
        <v>178</v>
      </c>
      <c r="N41" s="161">
        <f t="shared" si="38"/>
        <v>53</v>
      </c>
      <c r="O41" s="161">
        <f t="shared" si="39"/>
        <v>187</v>
      </c>
      <c r="P41" s="161">
        <f t="shared" si="40"/>
        <v>56</v>
      </c>
      <c r="Q41" s="161">
        <f t="shared" si="41"/>
        <v>195</v>
      </c>
      <c r="R41" s="161">
        <f t="shared" si="42"/>
        <v>58</v>
      </c>
      <c r="S41" s="161">
        <f t="shared" si="43"/>
        <v>203</v>
      </c>
      <c r="T41" s="161">
        <f t="shared" si="44"/>
        <v>61</v>
      </c>
      <c r="U41" s="161">
        <f t="shared" si="45"/>
        <v>214</v>
      </c>
      <c r="V41" s="161">
        <f t="shared" si="46"/>
        <v>64</v>
      </c>
      <c r="W41" s="161">
        <f t="shared" si="47"/>
        <v>225</v>
      </c>
      <c r="X41" s="161">
        <f t="shared" si="48"/>
        <v>68</v>
      </c>
      <c r="Y41" s="161">
        <f t="shared" si="49"/>
        <v>236</v>
      </c>
      <c r="Z41" s="161">
        <f t="shared" si="50"/>
        <v>70</v>
      </c>
      <c r="AA41" s="161">
        <f t="shared" si="51"/>
        <v>245</v>
      </c>
      <c r="AB41" s="161">
        <f t="shared" si="52"/>
        <v>73</v>
      </c>
      <c r="AC41" s="163">
        <f t="shared" si="53"/>
        <v>256</v>
      </c>
      <c r="AD41" s="132"/>
    </row>
    <row r="42" spans="1:30" s="164" customFormat="1" ht="10.5" customHeight="1">
      <c r="A42" s="172">
        <v>3</v>
      </c>
      <c r="B42" s="161">
        <f t="shared" si="54"/>
        <v>63</v>
      </c>
      <c r="C42" s="161">
        <f t="shared" si="55"/>
        <v>221</v>
      </c>
      <c r="D42" s="162">
        <f t="shared" si="28"/>
        <v>65</v>
      </c>
      <c r="E42" s="161">
        <f t="shared" si="29"/>
        <v>231</v>
      </c>
      <c r="F42" s="161">
        <f t="shared" si="30"/>
        <v>67</v>
      </c>
      <c r="G42" s="161">
        <f t="shared" si="31"/>
        <v>232</v>
      </c>
      <c r="H42" s="161">
        <f t="shared" si="32"/>
        <v>69</v>
      </c>
      <c r="I42" s="161">
        <f t="shared" si="33"/>
        <v>242</v>
      </c>
      <c r="J42" s="161">
        <f t="shared" si="34"/>
        <v>73</v>
      </c>
      <c r="K42" s="161">
        <f t="shared" si="35"/>
        <v>254</v>
      </c>
      <c r="L42" s="161">
        <f t="shared" si="36"/>
        <v>76</v>
      </c>
      <c r="M42" s="161">
        <f t="shared" si="37"/>
        <v>267</v>
      </c>
      <c r="N42" s="161">
        <f t="shared" si="38"/>
        <v>80</v>
      </c>
      <c r="O42" s="161">
        <f t="shared" si="39"/>
        <v>279</v>
      </c>
      <c r="P42" s="161">
        <f t="shared" si="40"/>
        <v>84</v>
      </c>
      <c r="Q42" s="161">
        <f t="shared" si="41"/>
        <v>292</v>
      </c>
      <c r="R42" s="161">
        <f t="shared" si="42"/>
        <v>87</v>
      </c>
      <c r="S42" s="161">
        <f t="shared" si="43"/>
        <v>305</v>
      </c>
      <c r="T42" s="161">
        <f t="shared" si="44"/>
        <v>92</v>
      </c>
      <c r="U42" s="161">
        <f t="shared" si="45"/>
        <v>321</v>
      </c>
      <c r="V42" s="161">
        <f t="shared" si="46"/>
        <v>96</v>
      </c>
      <c r="W42" s="161">
        <f t="shared" si="47"/>
        <v>337</v>
      </c>
      <c r="X42" s="161">
        <f t="shared" si="48"/>
        <v>100</v>
      </c>
      <c r="Y42" s="161">
        <f t="shared" si="49"/>
        <v>352</v>
      </c>
      <c r="Z42" s="161">
        <f t="shared" si="50"/>
        <v>106</v>
      </c>
      <c r="AA42" s="161">
        <f t="shared" si="51"/>
        <v>369</v>
      </c>
      <c r="AB42" s="161">
        <f t="shared" si="52"/>
        <v>110</v>
      </c>
      <c r="AC42" s="163">
        <f t="shared" si="53"/>
        <v>385</v>
      </c>
      <c r="AD42" s="132"/>
    </row>
    <row r="43" spans="1:30" s="164" customFormat="1" ht="10.5" customHeight="1">
      <c r="A43" s="172">
        <v>4</v>
      </c>
      <c r="B43" s="161">
        <f t="shared" si="54"/>
        <v>84</v>
      </c>
      <c r="C43" s="161">
        <f t="shared" si="55"/>
        <v>296</v>
      </c>
      <c r="D43" s="162">
        <f t="shared" si="28"/>
        <v>88</v>
      </c>
      <c r="E43" s="161">
        <f t="shared" si="29"/>
        <v>308</v>
      </c>
      <c r="F43" s="161">
        <f t="shared" si="30"/>
        <v>88</v>
      </c>
      <c r="G43" s="161">
        <f t="shared" si="31"/>
        <v>309</v>
      </c>
      <c r="H43" s="161">
        <f t="shared" si="32"/>
        <v>92</v>
      </c>
      <c r="I43" s="161">
        <f t="shared" si="33"/>
        <v>323</v>
      </c>
      <c r="J43" s="161">
        <f t="shared" si="34"/>
        <v>97</v>
      </c>
      <c r="K43" s="161">
        <f t="shared" si="35"/>
        <v>339</v>
      </c>
      <c r="L43" s="161">
        <f t="shared" si="36"/>
        <v>101</v>
      </c>
      <c r="M43" s="161">
        <f t="shared" si="37"/>
        <v>356</v>
      </c>
      <c r="N43" s="161">
        <f t="shared" si="38"/>
        <v>107</v>
      </c>
      <c r="O43" s="161">
        <f t="shared" si="39"/>
        <v>373</v>
      </c>
      <c r="P43" s="161">
        <f t="shared" si="40"/>
        <v>111</v>
      </c>
      <c r="Q43" s="161">
        <f t="shared" si="41"/>
        <v>389</v>
      </c>
      <c r="R43" s="161">
        <f t="shared" si="42"/>
        <v>116</v>
      </c>
      <c r="S43" s="161">
        <f t="shared" si="43"/>
        <v>407</v>
      </c>
      <c r="T43" s="161">
        <f t="shared" si="44"/>
        <v>122</v>
      </c>
      <c r="U43" s="161">
        <f t="shared" si="45"/>
        <v>428</v>
      </c>
      <c r="V43" s="161">
        <f t="shared" si="46"/>
        <v>129</v>
      </c>
      <c r="W43" s="161">
        <f t="shared" si="47"/>
        <v>449</v>
      </c>
      <c r="X43" s="161">
        <f t="shared" si="48"/>
        <v>134</v>
      </c>
      <c r="Y43" s="161">
        <f t="shared" si="49"/>
        <v>470</v>
      </c>
      <c r="Z43" s="161">
        <f t="shared" si="50"/>
        <v>141</v>
      </c>
      <c r="AA43" s="161">
        <f t="shared" si="51"/>
        <v>492</v>
      </c>
      <c r="AB43" s="161">
        <f t="shared" si="52"/>
        <v>146</v>
      </c>
      <c r="AC43" s="163">
        <f t="shared" si="53"/>
        <v>513</v>
      </c>
      <c r="AD43" s="132"/>
    </row>
    <row r="44" spans="1:30" s="164" customFormat="1" ht="10.5" customHeight="1">
      <c r="A44" s="172">
        <v>5</v>
      </c>
      <c r="B44" s="161">
        <f t="shared" si="54"/>
        <v>106</v>
      </c>
      <c r="C44" s="161">
        <f t="shared" si="55"/>
        <v>370</v>
      </c>
      <c r="D44" s="162">
        <f t="shared" si="28"/>
        <v>110</v>
      </c>
      <c r="E44" s="161">
        <f t="shared" si="29"/>
        <v>385</v>
      </c>
      <c r="F44" s="161">
        <f t="shared" si="30"/>
        <v>110</v>
      </c>
      <c r="G44" s="161">
        <f t="shared" si="31"/>
        <v>386</v>
      </c>
      <c r="H44" s="161">
        <f t="shared" si="32"/>
        <v>116</v>
      </c>
      <c r="I44" s="161">
        <f t="shared" si="33"/>
        <v>404</v>
      </c>
      <c r="J44" s="161">
        <f t="shared" si="34"/>
        <v>121</v>
      </c>
      <c r="K44" s="161">
        <f t="shared" si="35"/>
        <v>424</v>
      </c>
      <c r="L44" s="161">
        <f t="shared" si="36"/>
        <v>128</v>
      </c>
      <c r="M44" s="161">
        <f t="shared" si="37"/>
        <v>445</v>
      </c>
      <c r="N44" s="161">
        <f t="shared" si="38"/>
        <v>133</v>
      </c>
      <c r="O44" s="161">
        <f t="shared" si="39"/>
        <v>466</v>
      </c>
      <c r="P44" s="161">
        <f t="shared" si="40"/>
        <v>140</v>
      </c>
      <c r="Q44" s="161">
        <f t="shared" si="41"/>
        <v>488</v>
      </c>
      <c r="R44" s="161">
        <f t="shared" si="42"/>
        <v>145</v>
      </c>
      <c r="S44" s="161">
        <f t="shared" si="43"/>
        <v>508</v>
      </c>
      <c r="T44" s="161">
        <f t="shared" si="44"/>
        <v>153</v>
      </c>
      <c r="U44" s="161">
        <f t="shared" si="45"/>
        <v>535</v>
      </c>
      <c r="V44" s="161">
        <f t="shared" si="46"/>
        <v>160</v>
      </c>
      <c r="W44" s="161">
        <f t="shared" si="47"/>
        <v>562</v>
      </c>
      <c r="X44" s="161">
        <f t="shared" si="48"/>
        <v>168</v>
      </c>
      <c r="Y44" s="161">
        <f t="shared" si="49"/>
        <v>588</v>
      </c>
      <c r="Z44" s="161">
        <f t="shared" si="50"/>
        <v>176</v>
      </c>
      <c r="AA44" s="161">
        <f t="shared" si="51"/>
        <v>614</v>
      </c>
      <c r="AB44" s="161">
        <f t="shared" si="52"/>
        <v>183</v>
      </c>
      <c r="AC44" s="163">
        <f t="shared" si="53"/>
        <v>641</v>
      </c>
      <c r="AD44" s="132"/>
    </row>
    <row r="45" spans="1:30" s="164" customFormat="1" ht="10.5" customHeight="1">
      <c r="A45" s="172">
        <v>6</v>
      </c>
      <c r="B45" s="161">
        <f t="shared" si="54"/>
        <v>127</v>
      </c>
      <c r="C45" s="161">
        <f t="shared" si="55"/>
        <v>444</v>
      </c>
      <c r="D45" s="162">
        <f t="shared" si="28"/>
        <v>132</v>
      </c>
      <c r="E45" s="161">
        <f t="shared" si="29"/>
        <v>461</v>
      </c>
      <c r="F45" s="161">
        <f t="shared" si="30"/>
        <v>132</v>
      </c>
      <c r="G45" s="161">
        <f t="shared" si="31"/>
        <v>464</v>
      </c>
      <c r="H45" s="161">
        <f t="shared" si="32"/>
        <v>139</v>
      </c>
      <c r="I45" s="161">
        <f t="shared" si="33"/>
        <v>484</v>
      </c>
      <c r="J45" s="161">
        <f t="shared" si="34"/>
        <v>145</v>
      </c>
      <c r="K45" s="161">
        <f t="shared" si="35"/>
        <v>509</v>
      </c>
      <c r="L45" s="161">
        <f t="shared" si="36"/>
        <v>153</v>
      </c>
      <c r="M45" s="161">
        <f t="shared" si="37"/>
        <v>535</v>
      </c>
      <c r="N45" s="161">
        <f t="shared" si="38"/>
        <v>160</v>
      </c>
      <c r="O45" s="161">
        <f t="shared" si="39"/>
        <v>560</v>
      </c>
      <c r="P45" s="161">
        <f t="shared" si="40"/>
        <v>167</v>
      </c>
      <c r="Q45" s="161">
        <f t="shared" si="41"/>
        <v>585</v>
      </c>
      <c r="R45" s="161">
        <f t="shared" si="42"/>
        <v>175</v>
      </c>
      <c r="S45" s="161">
        <f t="shared" si="43"/>
        <v>610</v>
      </c>
      <c r="T45" s="161">
        <f t="shared" si="44"/>
        <v>183</v>
      </c>
      <c r="U45" s="161">
        <f t="shared" si="45"/>
        <v>641</v>
      </c>
      <c r="V45" s="161">
        <f t="shared" si="46"/>
        <v>192</v>
      </c>
      <c r="W45" s="161">
        <f t="shared" si="47"/>
        <v>674</v>
      </c>
      <c r="X45" s="161">
        <f t="shared" si="48"/>
        <v>202</v>
      </c>
      <c r="Y45" s="161">
        <f t="shared" si="49"/>
        <v>706</v>
      </c>
      <c r="Z45" s="161">
        <f t="shared" si="50"/>
        <v>211</v>
      </c>
      <c r="AA45" s="161">
        <f t="shared" si="51"/>
        <v>737</v>
      </c>
      <c r="AB45" s="161">
        <f t="shared" si="52"/>
        <v>220</v>
      </c>
      <c r="AC45" s="163">
        <f t="shared" si="53"/>
        <v>769</v>
      </c>
      <c r="AD45" s="132"/>
    </row>
    <row r="46" spans="1:30" s="164" customFormat="1" ht="10.5" customHeight="1">
      <c r="A46" s="172">
        <v>7</v>
      </c>
      <c r="B46" s="161">
        <f t="shared" si="54"/>
        <v>148</v>
      </c>
      <c r="C46" s="161">
        <f t="shared" si="55"/>
        <v>517</v>
      </c>
      <c r="D46" s="162">
        <f t="shared" si="28"/>
        <v>154</v>
      </c>
      <c r="E46" s="161">
        <f t="shared" si="29"/>
        <v>539</v>
      </c>
      <c r="F46" s="161">
        <f t="shared" si="30"/>
        <v>155</v>
      </c>
      <c r="G46" s="161">
        <f t="shared" si="31"/>
        <v>541</v>
      </c>
      <c r="H46" s="161">
        <f t="shared" si="32"/>
        <v>161</v>
      </c>
      <c r="I46" s="161">
        <f t="shared" si="33"/>
        <v>564</v>
      </c>
      <c r="J46" s="161">
        <f t="shared" si="34"/>
        <v>170</v>
      </c>
      <c r="K46" s="161">
        <f t="shared" si="35"/>
        <v>593</v>
      </c>
      <c r="L46" s="161">
        <f t="shared" si="36"/>
        <v>178</v>
      </c>
      <c r="M46" s="161">
        <f t="shared" si="37"/>
        <v>623</v>
      </c>
      <c r="N46" s="161">
        <f t="shared" si="38"/>
        <v>187</v>
      </c>
      <c r="O46" s="161">
        <f t="shared" si="39"/>
        <v>652</v>
      </c>
      <c r="P46" s="161">
        <f t="shared" si="40"/>
        <v>195</v>
      </c>
      <c r="Q46" s="161">
        <f t="shared" si="41"/>
        <v>682</v>
      </c>
      <c r="R46" s="161">
        <f t="shared" si="42"/>
        <v>203</v>
      </c>
      <c r="S46" s="161">
        <f t="shared" si="43"/>
        <v>711</v>
      </c>
      <c r="T46" s="161">
        <f t="shared" si="44"/>
        <v>214</v>
      </c>
      <c r="U46" s="161">
        <f t="shared" si="45"/>
        <v>748</v>
      </c>
      <c r="V46" s="161">
        <f t="shared" si="46"/>
        <v>225</v>
      </c>
      <c r="W46" s="161">
        <f t="shared" si="47"/>
        <v>785</v>
      </c>
      <c r="X46" s="161">
        <f t="shared" si="48"/>
        <v>236</v>
      </c>
      <c r="Y46" s="161">
        <f t="shared" si="49"/>
        <v>824</v>
      </c>
      <c r="Z46" s="161">
        <f t="shared" si="50"/>
        <v>245</v>
      </c>
      <c r="AA46" s="161">
        <f t="shared" si="51"/>
        <v>861</v>
      </c>
      <c r="AB46" s="161">
        <f t="shared" si="52"/>
        <v>256</v>
      </c>
      <c r="AC46" s="163">
        <f t="shared" si="53"/>
        <v>898</v>
      </c>
      <c r="AD46" s="132"/>
    </row>
    <row r="47" spans="1:30" s="164" customFormat="1" ht="10.5" customHeight="1">
      <c r="A47" s="172">
        <v>8</v>
      </c>
      <c r="B47" s="161">
        <f t="shared" si="54"/>
        <v>169</v>
      </c>
      <c r="C47" s="161">
        <f t="shared" si="55"/>
        <v>591</v>
      </c>
      <c r="D47" s="162">
        <f t="shared" si="28"/>
        <v>176</v>
      </c>
      <c r="E47" s="161">
        <f t="shared" si="29"/>
        <v>615</v>
      </c>
      <c r="F47" s="161">
        <f t="shared" si="30"/>
        <v>177</v>
      </c>
      <c r="G47" s="161">
        <f t="shared" si="31"/>
        <v>619</v>
      </c>
      <c r="H47" s="161">
        <f t="shared" si="32"/>
        <v>184</v>
      </c>
      <c r="I47" s="161">
        <f t="shared" si="33"/>
        <v>645</v>
      </c>
      <c r="J47" s="161">
        <f t="shared" si="34"/>
        <v>194</v>
      </c>
      <c r="K47" s="161">
        <f t="shared" si="35"/>
        <v>679</v>
      </c>
      <c r="L47" s="161">
        <f t="shared" si="36"/>
        <v>204</v>
      </c>
      <c r="M47" s="161">
        <f t="shared" si="37"/>
        <v>712</v>
      </c>
      <c r="N47" s="161">
        <f t="shared" si="38"/>
        <v>213</v>
      </c>
      <c r="O47" s="161">
        <f t="shared" si="39"/>
        <v>746</v>
      </c>
      <c r="P47" s="161">
        <f t="shared" si="40"/>
        <v>223</v>
      </c>
      <c r="Q47" s="161">
        <f t="shared" si="41"/>
        <v>780</v>
      </c>
      <c r="R47" s="161">
        <f t="shared" si="42"/>
        <v>232</v>
      </c>
      <c r="S47" s="161">
        <f t="shared" si="43"/>
        <v>813</v>
      </c>
      <c r="T47" s="161">
        <f t="shared" si="44"/>
        <v>244</v>
      </c>
      <c r="U47" s="161">
        <f t="shared" si="45"/>
        <v>855</v>
      </c>
      <c r="V47" s="161">
        <f t="shared" si="46"/>
        <v>256</v>
      </c>
      <c r="W47" s="161">
        <f t="shared" si="47"/>
        <v>898</v>
      </c>
      <c r="X47" s="161">
        <f t="shared" si="48"/>
        <v>268</v>
      </c>
      <c r="Y47" s="161">
        <f t="shared" si="49"/>
        <v>940</v>
      </c>
      <c r="Z47" s="161">
        <f t="shared" si="50"/>
        <v>281</v>
      </c>
      <c r="AA47" s="161">
        <f t="shared" si="51"/>
        <v>983</v>
      </c>
      <c r="AB47" s="161">
        <f t="shared" si="52"/>
        <v>293</v>
      </c>
      <c r="AC47" s="163">
        <f t="shared" si="53"/>
        <v>1025</v>
      </c>
      <c r="AD47" s="132"/>
    </row>
    <row r="48" spans="1:30" s="164" customFormat="1" ht="10.5" customHeight="1">
      <c r="A48" s="172">
        <v>9</v>
      </c>
      <c r="B48" s="161">
        <f t="shared" si="54"/>
        <v>190</v>
      </c>
      <c r="C48" s="161">
        <f t="shared" si="55"/>
        <v>665</v>
      </c>
      <c r="D48" s="162">
        <f t="shared" si="28"/>
        <v>197</v>
      </c>
      <c r="E48" s="161">
        <f t="shared" si="29"/>
        <v>693</v>
      </c>
      <c r="F48" s="161">
        <f t="shared" si="30"/>
        <v>199</v>
      </c>
      <c r="G48" s="161">
        <f t="shared" si="31"/>
        <v>696</v>
      </c>
      <c r="H48" s="161">
        <f t="shared" si="32"/>
        <v>207</v>
      </c>
      <c r="I48" s="161">
        <f t="shared" si="33"/>
        <v>725</v>
      </c>
      <c r="J48" s="161">
        <f t="shared" si="34"/>
        <v>218</v>
      </c>
      <c r="K48" s="161">
        <f t="shared" si="35"/>
        <v>764</v>
      </c>
      <c r="L48" s="161">
        <f t="shared" si="36"/>
        <v>229</v>
      </c>
      <c r="M48" s="161">
        <f t="shared" si="37"/>
        <v>802</v>
      </c>
      <c r="N48" s="161">
        <f t="shared" si="38"/>
        <v>240</v>
      </c>
      <c r="O48" s="161">
        <f t="shared" si="39"/>
        <v>839</v>
      </c>
      <c r="P48" s="161">
        <f t="shared" si="40"/>
        <v>251</v>
      </c>
      <c r="Q48" s="161">
        <f t="shared" si="41"/>
        <v>877</v>
      </c>
      <c r="R48" s="161">
        <f t="shared" si="42"/>
        <v>262</v>
      </c>
      <c r="S48" s="161">
        <f t="shared" si="43"/>
        <v>915</v>
      </c>
      <c r="T48" s="161">
        <f t="shared" si="44"/>
        <v>275</v>
      </c>
      <c r="U48" s="161">
        <f t="shared" si="45"/>
        <v>962</v>
      </c>
      <c r="V48" s="161">
        <f t="shared" si="46"/>
        <v>289</v>
      </c>
      <c r="W48" s="161">
        <f t="shared" si="47"/>
        <v>1010</v>
      </c>
      <c r="X48" s="161">
        <f t="shared" si="48"/>
        <v>302</v>
      </c>
      <c r="Y48" s="161">
        <f t="shared" si="49"/>
        <v>1058</v>
      </c>
      <c r="Z48" s="161">
        <f t="shared" si="50"/>
        <v>316</v>
      </c>
      <c r="AA48" s="161">
        <f t="shared" si="51"/>
        <v>1106</v>
      </c>
      <c r="AB48" s="161">
        <f t="shared" si="52"/>
        <v>329</v>
      </c>
      <c r="AC48" s="163">
        <f t="shared" si="53"/>
        <v>1154</v>
      </c>
      <c r="AD48" s="132"/>
    </row>
    <row r="49" spans="1:30" s="164" customFormat="1" ht="10.5" customHeight="1">
      <c r="A49" s="172">
        <v>10</v>
      </c>
      <c r="B49" s="161">
        <f t="shared" si="54"/>
        <v>212</v>
      </c>
      <c r="C49" s="161">
        <f t="shared" si="55"/>
        <v>740</v>
      </c>
      <c r="D49" s="162">
        <f t="shared" si="28"/>
        <v>219</v>
      </c>
      <c r="E49" s="161">
        <f t="shared" si="29"/>
        <v>769</v>
      </c>
      <c r="F49" s="161">
        <f t="shared" si="30"/>
        <v>220</v>
      </c>
      <c r="G49" s="161">
        <f t="shared" si="31"/>
        <v>772</v>
      </c>
      <c r="H49" s="161">
        <f t="shared" si="32"/>
        <v>230</v>
      </c>
      <c r="I49" s="161">
        <f t="shared" si="33"/>
        <v>806</v>
      </c>
      <c r="J49" s="161">
        <f t="shared" si="34"/>
        <v>242</v>
      </c>
      <c r="K49" s="161">
        <f t="shared" si="35"/>
        <v>849</v>
      </c>
      <c r="L49" s="161">
        <f t="shared" si="36"/>
        <v>254</v>
      </c>
      <c r="M49" s="161">
        <f t="shared" si="37"/>
        <v>890</v>
      </c>
      <c r="N49" s="161">
        <f t="shared" si="38"/>
        <v>266</v>
      </c>
      <c r="O49" s="161">
        <f t="shared" si="39"/>
        <v>933</v>
      </c>
      <c r="P49" s="161">
        <f t="shared" si="40"/>
        <v>278</v>
      </c>
      <c r="Q49" s="161">
        <f t="shared" si="41"/>
        <v>974</v>
      </c>
      <c r="R49" s="161">
        <f t="shared" si="42"/>
        <v>290</v>
      </c>
      <c r="S49" s="161">
        <f t="shared" si="43"/>
        <v>1017</v>
      </c>
      <c r="T49" s="161">
        <f t="shared" si="44"/>
        <v>305</v>
      </c>
      <c r="U49" s="161">
        <f t="shared" si="45"/>
        <v>1069</v>
      </c>
      <c r="V49" s="161">
        <f t="shared" si="46"/>
        <v>321</v>
      </c>
      <c r="W49" s="161">
        <f t="shared" si="47"/>
        <v>1123</v>
      </c>
      <c r="X49" s="161">
        <f t="shared" si="48"/>
        <v>336</v>
      </c>
      <c r="Y49" s="161">
        <f t="shared" si="49"/>
        <v>1176</v>
      </c>
      <c r="Z49" s="161">
        <f t="shared" si="50"/>
        <v>351</v>
      </c>
      <c r="AA49" s="161">
        <f t="shared" si="51"/>
        <v>1229</v>
      </c>
      <c r="AB49" s="161">
        <f t="shared" si="52"/>
        <v>367</v>
      </c>
      <c r="AC49" s="163">
        <f t="shared" si="53"/>
        <v>1283</v>
      </c>
      <c r="AD49" s="132"/>
    </row>
    <row r="50" spans="1:30" s="164" customFormat="1" ht="10.5" customHeight="1">
      <c r="A50" s="172">
        <v>11</v>
      </c>
      <c r="B50" s="161">
        <f t="shared" si="54"/>
        <v>232</v>
      </c>
      <c r="C50" s="161">
        <f t="shared" si="55"/>
        <v>813</v>
      </c>
      <c r="D50" s="162">
        <f t="shared" si="28"/>
        <v>242</v>
      </c>
      <c r="E50" s="161">
        <f t="shared" si="29"/>
        <v>847</v>
      </c>
      <c r="F50" s="161">
        <f t="shared" si="30"/>
        <v>243</v>
      </c>
      <c r="G50" s="161">
        <f t="shared" si="31"/>
        <v>850</v>
      </c>
      <c r="H50" s="161">
        <f t="shared" si="32"/>
        <v>253</v>
      </c>
      <c r="I50" s="161">
        <f t="shared" si="33"/>
        <v>887</v>
      </c>
      <c r="J50" s="161">
        <f t="shared" si="34"/>
        <v>266</v>
      </c>
      <c r="K50" s="161">
        <f t="shared" si="35"/>
        <v>933</v>
      </c>
      <c r="L50" s="161">
        <f t="shared" si="36"/>
        <v>280</v>
      </c>
      <c r="M50" s="161">
        <f t="shared" si="37"/>
        <v>980</v>
      </c>
      <c r="N50" s="161">
        <f t="shared" si="38"/>
        <v>293</v>
      </c>
      <c r="O50" s="161">
        <f t="shared" si="39"/>
        <v>1025</v>
      </c>
      <c r="P50" s="161">
        <f t="shared" si="40"/>
        <v>307</v>
      </c>
      <c r="Q50" s="161">
        <f t="shared" si="41"/>
        <v>1072</v>
      </c>
      <c r="R50" s="161">
        <f t="shared" si="42"/>
        <v>320</v>
      </c>
      <c r="S50" s="161">
        <f t="shared" si="43"/>
        <v>1118</v>
      </c>
      <c r="T50" s="161">
        <f t="shared" si="44"/>
        <v>336</v>
      </c>
      <c r="U50" s="161">
        <f t="shared" si="45"/>
        <v>1177</v>
      </c>
      <c r="V50" s="161">
        <f t="shared" si="46"/>
        <v>352</v>
      </c>
      <c r="W50" s="161">
        <f t="shared" si="47"/>
        <v>1235</v>
      </c>
      <c r="X50" s="161">
        <f t="shared" si="48"/>
        <v>370</v>
      </c>
      <c r="Y50" s="161">
        <f t="shared" si="49"/>
        <v>1294</v>
      </c>
      <c r="Z50" s="161">
        <f t="shared" si="50"/>
        <v>386</v>
      </c>
      <c r="AA50" s="161">
        <f t="shared" si="51"/>
        <v>1352</v>
      </c>
      <c r="AB50" s="161">
        <f t="shared" si="52"/>
        <v>403</v>
      </c>
      <c r="AC50" s="163">
        <f t="shared" si="53"/>
        <v>1411</v>
      </c>
      <c r="AD50" s="132"/>
    </row>
    <row r="51" spans="1:30" s="164" customFormat="1" ht="10.5" customHeight="1">
      <c r="A51" s="172">
        <v>12</v>
      </c>
      <c r="B51" s="161">
        <f t="shared" si="54"/>
        <v>253</v>
      </c>
      <c r="C51" s="161">
        <f t="shared" si="55"/>
        <v>887</v>
      </c>
      <c r="D51" s="162">
        <f t="shared" si="28"/>
        <v>264</v>
      </c>
      <c r="E51" s="161">
        <f t="shared" si="29"/>
        <v>923</v>
      </c>
      <c r="F51" s="161">
        <f t="shared" si="30"/>
        <v>265</v>
      </c>
      <c r="G51" s="161">
        <f t="shared" si="31"/>
        <v>927</v>
      </c>
      <c r="H51" s="161">
        <f t="shared" si="32"/>
        <v>276</v>
      </c>
      <c r="I51" s="161">
        <f t="shared" si="33"/>
        <v>968</v>
      </c>
      <c r="J51" s="161">
        <f t="shared" si="34"/>
        <v>291</v>
      </c>
      <c r="K51" s="161">
        <f t="shared" si="35"/>
        <v>1018</v>
      </c>
      <c r="L51" s="161">
        <f t="shared" si="36"/>
        <v>305</v>
      </c>
      <c r="M51" s="161">
        <f t="shared" si="37"/>
        <v>1068</v>
      </c>
      <c r="N51" s="161">
        <f t="shared" si="38"/>
        <v>320</v>
      </c>
      <c r="O51" s="161">
        <f t="shared" si="39"/>
        <v>1119</v>
      </c>
      <c r="P51" s="161">
        <f t="shared" si="40"/>
        <v>334</v>
      </c>
      <c r="Q51" s="161">
        <f t="shared" si="41"/>
        <v>1169</v>
      </c>
      <c r="R51" s="161">
        <f t="shared" si="42"/>
        <v>348</v>
      </c>
      <c r="S51" s="161">
        <f t="shared" si="43"/>
        <v>1220</v>
      </c>
      <c r="T51" s="161">
        <f t="shared" si="44"/>
        <v>367</v>
      </c>
      <c r="U51" s="161">
        <f t="shared" si="45"/>
        <v>1284</v>
      </c>
      <c r="V51" s="161">
        <f t="shared" si="46"/>
        <v>385</v>
      </c>
      <c r="W51" s="161">
        <f t="shared" si="47"/>
        <v>1347</v>
      </c>
      <c r="X51" s="161">
        <f t="shared" si="48"/>
        <v>404</v>
      </c>
      <c r="Y51" s="161">
        <f t="shared" si="49"/>
        <v>1412</v>
      </c>
      <c r="Z51" s="161">
        <f t="shared" si="50"/>
        <v>421</v>
      </c>
      <c r="AA51" s="161">
        <f t="shared" si="51"/>
        <v>1475</v>
      </c>
      <c r="AB51" s="161">
        <f t="shared" si="52"/>
        <v>440</v>
      </c>
      <c r="AC51" s="163">
        <f t="shared" si="53"/>
        <v>1539</v>
      </c>
      <c r="AD51" s="132"/>
    </row>
    <row r="52" spans="1:30" s="164" customFormat="1" ht="10.5" customHeight="1">
      <c r="A52" s="172">
        <v>13</v>
      </c>
      <c r="B52" s="161">
        <f t="shared" si="54"/>
        <v>275</v>
      </c>
      <c r="C52" s="161">
        <f t="shared" si="55"/>
        <v>961</v>
      </c>
      <c r="D52" s="162">
        <f t="shared" si="28"/>
        <v>286</v>
      </c>
      <c r="E52" s="161">
        <f t="shared" si="29"/>
        <v>1000</v>
      </c>
      <c r="F52" s="161">
        <f t="shared" si="30"/>
        <v>287</v>
      </c>
      <c r="G52" s="161">
        <f t="shared" si="31"/>
        <v>1005</v>
      </c>
      <c r="H52" s="161">
        <f t="shared" si="32"/>
        <v>300</v>
      </c>
      <c r="I52" s="161">
        <f t="shared" si="33"/>
        <v>1048</v>
      </c>
      <c r="J52" s="161">
        <f t="shared" si="34"/>
        <v>315</v>
      </c>
      <c r="K52" s="161">
        <f t="shared" si="35"/>
        <v>1103</v>
      </c>
      <c r="L52" s="161">
        <f t="shared" si="36"/>
        <v>331</v>
      </c>
      <c r="M52" s="161">
        <f t="shared" si="37"/>
        <v>1157</v>
      </c>
      <c r="N52" s="161">
        <f t="shared" si="38"/>
        <v>346</v>
      </c>
      <c r="O52" s="161">
        <f t="shared" si="39"/>
        <v>1212</v>
      </c>
      <c r="P52" s="161">
        <f t="shared" si="40"/>
        <v>362</v>
      </c>
      <c r="Q52" s="161">
        <f t="shared" si="41"/>
        <v>1267</v>
      </c>
      <c r="R52" s="161">
        <f t="shared" si="42"/>
        <v>377</v>
      </c>
      <c r="S52" s="161">
        <f t="shared" si="43"/>
        <v>1321</v>
      </c>
      <c r="T52" s="161">
        <f t="shared" si="44"/>
        <v>397</v>
      </c>
      <c r="U52" s="161">
        <f t="shared" si="45"/>
        <v>1391</v>
      </c>
      <c r="V52" s="161">
        <f t="shared" si="46"/>
        <v>417</v>
      </c>
      <c r="W52" s="161">
        <f t="shared" si="47"/>
        <v>1460</v>
      </c>
      <c r="X52" s="161">
        <f t="shared" si="48"/>
        <v>436</v>
      </c>
      <c r="Y52" s="161">
        <f t="shared" si="49"/>
        <v>1528</v>
      </c>
      <c r="Z52" s="161">
        <f t="shared" si="50"/>
        <v>457</v>
      </c>
      <c r="AA52" s="161">
        <f t="shared" si="51"/>
        <v>1598</v>
      </c>
      <c r="AB52" s="161">
        <f t="shared" si="52"/>
        <v>477</v>
      </c>
      <c r="AC52" s="163">
        <f t="shared" si="53"/>
        <v>1667</v>
      </c>
      <c r="AD52" s="132"/>
    </row>
    <row r="53" spans="1:30" s="164" customFormat="1" ht="10.5" customHeight="1">
      <c r="A53" s="172">
        <v>14</v>
      </c>
      <c r="B53" s="161">
        <f t="shared" si="54"/>
        <v>296</v>
      </c>
      <c r="C53" s="161">
        <f t="shared" si="55"/>
        <v>1035</v>
      </c>
      <c r="D53" s="162">
        <f t="shared" si="28"/>
        <v>308</v>
      </c>
      <c r="E53" s="161">
        <f t="shared" si="29"/>
        <v>1077</v>
      </c>
      <c r="F53" s="161">
        <f t="shared" si="30"/>
        <v>309</v>
      </c>
      <c r="G53" s="161">
        <f t="shared" si="31"/>
        <v>1082</v>
      </c>
      <c r="H53" s="161">
        <f t="shared" si="32"/>
        <v>323</v>
      </c>
      <c r="I53" s="161">
        <f t="shared" si="33"/>
        <v>1129</v>
      </c>
      <c r="J53" s="161">
        <f t="shared" si="34"/>
        <v>339</v>
      </c>
      <c r="K53" s="161">
        <f t="shared" si="35"/>
        <v>1188</v>
      </c>
      <c r="L53" s="161">
        <f t="shared" si="36"/>
        <v>356</v>
      </c>
      <c r="M53" s="161">
        <f t="shared" si="37"/>
        <v>1247</v>
      </c>
      <c r="N53" s="161">
        <f t="shared" si="38"/>
        <v>373</v>
      </c>
      <c r="O53" s="161">
        <f t="shared" si="39"/>
        <v>1306</v>
      </c>
      <c r="P53" s="161">
        <f t="shared" si="40"/>
        <v>389</v>
      </c>
      <c r="Q53" s="161">
        <f t="shared" si="41"/>
        <v>1364</v>
      </c>
      <c r="R53" s="161">
        <f t="shared" si="42"/>
        <v>407</v>
      </c>
      <c r="S53" s="161">
        <f t="shared" si="43"/>
        <v>1423</v>
      </c>
      <c r="T53" s="161">
        <f t="shared" si="44"/>
        <v>428</v>
      </c>
      <c r="U53" s="161">
        <f t="shared" si="45"/>
        <v>1498</v>
      </c>
      <c r="V53" s="161">
        <f t="shared" si="46"/>
        <v>449</v>
      </c>
      <c r="W53" s="161">
        <f t="shared" si="47"/>
        <v>1572</v>
      </c>
      <c r="X53" s="161">
        <f t="shared" si="48"/>
        <v>470</v>
      </c>
      <c r="Y53" s="161">
        <f t="shared" si="49"/>
        <v>1646</v>
      </c>
      <c r="Z53" s="161">
        <f t="shared" si="50"/>
        <v>492</v>
      </c>
      <c r="AA53" s="161">
        <f t="shared" si="51"/>
        <v>1720</v>
      </c>
      <c r="AB53" s="161">
        <f t="shared" si="52"/>
        <v>513</v>
      </c>
      <c r="AC53" s="163">
        <f t="shared" si="53"/>
        <v>1796</v>
      </c>
      <c r="AD53" s="132"/>
    </row>
    <row r="54" spans="1:30" s="164" customFormat="1" ht="10.5" customHeight="1">
      <c r="A54" s="172">
        <v>15</v>
      </c>
      <c r="B54" s="161">
        <f t="shared" si="54"/>
        <v>316</v>
      </c>
      <c r="C54" s="161">
        <f t="shared" si="55"/>
        <v>1108</v>
      </c>
      <c r="D54" s="162">
        <f t="shared" si="28"/>
        <v>329</v>
      </c>
      <c r="E54" s="161">
        <f t="shared" si="29"/>
        <v>1154</v>
      </c>
      <c r="F54" s="161">
        <f t="shared" si="30"/>
        <v>332</v>
      </c>
      <c r="G54" s="161">
        <f t="shared" si="31"/>
        <v>1160</v>
      </c>
      <c r="H54" s="161">
        <f t="shared" si="32"/>
        <v>346</v>
      </c>
      <c r="I54" s="161">
        <f t="shared" si="33"/>
        <v>1210</v>
      </c>
      <c r="J54" s="161">
        <f t="shared" si="34"/>
        <v>363</v>
      </c>
      <c r="K54" s="161">
        <f t="shared" si="35"/>
        <v>1273</v>
      </c>
      <c r="L54" s="161">
        <f t="shared" si="36"/>
        <v>382</v>
      </c>
      <c r="M54" s="161">
        <f t="shared" si="37"/>
        <v>1335</v>
      </c>
      <c r="N54" s="161">
        <f t="shared" si="38"/>
        <v>399</v>
      </c>
      <c r="O54" s="161">
        <f t="shared" si="39"/>
        <v>1399</v>
      </c>
      <c r="P54" s="161">
        <f t="shared" si="40"/>
        <v>418</v>
      </c>
      <c r="Q54" s="161">
        <f t="shared" si="41"/>
        <v>1462</v>
      </c>
      <c r="R54" s="161">
        <f t="shared" si="42"/>
        <v>435</v>
      </c>
      <c r="S54" s="161">
        <f t="shared" si="43"/>
        <v>1525</v>
      </c>
      <c r="T54" s="161">
        <f t="shared" si="44"/>
        <v>458</v>
      </c>
      <c r="U54" s="161">
        <f t="shared" si="45"/>
        <v>1605</v>
      </c>
      <c r="V54" s="161">
        <f t="shared" si="46"/>
        <v>481</v>
      </c>
      <c r="W54" s="161">
        <f t="shared" si="47"/>
        <v>1684</v>
      </c>
      <c r="X54" s="161">
        <f t="shared" si="48"/>
        <v>504</v>
      </c>
      <c r="Y54" s="161">
        <f t="shared" si="49"/>
        <v>1764</v>
      </c>
      <c r="Z54" s="161">
        <f t="shared" si="50"/>
        <v>527</v>
      </c>
      <c r="AA54" s="161">
        <f t="shared" si="51"/>
        <v>1844</v>
      </c>
      <c r="AB54" s="161">
        <f t="shared" si="52"/>
        <v>550</v>
      </c>
      <c r="AC54" s="163">
        <f t="shared" si="53"/>
        <v>1923</v>
      </c>
      <c r="AD54" s="132"/>
    </row>
    <row r="55" spans="1:30" s="164" customFormat="1" ht="10.5" customHeight="1">
      <c r="A55" s="172">
        <v>16</v>
      </c>
      <c r="B55" s="161">
        <f t="shared" si="54"/>
        <v>338</v>
      </c>
      <c r="C55" s="161">
        <f t="shared" si="55"/>
        <v>1183</v>
      </c>
      <c r="D55" s="162">
        <f t="shared" si="28"/>
        <v>351</v>
      </c>
      <c r="E55" s="161">
        <f t="shared" si="29"/>
        <v>1231</v>
      </c>
      <c r="F55" s="161">
        <f t="shared" si="30"/>
        <v>353</v>
      </c>
      <c r="G55" s="161">
        <f t="shared" si="31"/>
        <v>1236</v>
      </c>
      <c r="H55" s="161">
        <f t="shared" si="32"/>
        <v>369</v>
      </c>
      <c r="I55" s="161">
        <f t="shared" si="33"/>
        <v>1291</v>
      </c>
      <c r="J55" s="161">
        <f t="shared" si="34"/>
        <v>388</v>
      </c>
      <c r="K55" s="161">
        <f t="shared" si="35"/>
        <v>1357</v>
      </c>
      <c r="L55" s="161">
        <f t="shared" si="36"/>
        <v>407</v>
      </c>
      <c r="M55" s="161">
        <f t="shared" si="37"/>
        <v>1425</v>
      </c>
      <c r="N55" s="161">
        <f t="shared" si="38"/>
        <v>427</v>
      </c>
      <c r="O55" s="161">
        <f t="shared" si="39"/>
        <v>1492</v>
      </c>
      <c r="P55" s="161">
        <f t="shared" si="40"/>
        <v>445</v>
      </c>
      <c r="Q55" s="161">
        <f t="shared" si="41"/>
        <v>1559</v>
      </c>
      <c r="R55" s="161">
        <f t="shared" si="42"/>
        <v>465</v>
      </c>
      <c r="S55" s="161">
        <f t="shared" si="43"/>
        <v>1627</v>
      </c>
      <c r="T55" s="161">
        <f t="shared" si="44"/>
        <v>489</v>
      </c>
      <c r="U55" s="161">
        <f t="shared" si="45"/>
        <v>1712</v>
      </c>
      <c r="V55" s="161">
        <f t="shared" si="46"/>
        <v>514</v>
      </c>
      <c r="W55" s="161">
        <f t="shared" si="47"/>
        <v>1797</v>
      </c>
      <c r="X55" s="161">
        <f t="shared" si="48"/>
        <v>538</v>
      </c>
      <c r="Y55" s="161">
        <f t="shared" si="49"/>
        <v>1882</v>
      </c>
      <c r="Z55" s="161">
        <f t="shared" si="50"/>
        <v>562</v>
      </c>
      <c r="AA55" s="161">
        <f t="shared" si="51"/>
        <v>1967</v>
      </c>
      <c r="AB55" s="161">
        <f t="shared" si="52"/>
        <v>586</v>
      </c>
      <c r="AC55" s="163">
        <f t="shared" si="53"/>
        <v>2052</v>
      </c>
      <c r="AD55" s="132"/>
    </row>
    <row r="56" spans="1:30" s="164" customFormat="1" ht="10.5" customHeight="1">
      <c r="A56" s="172">
        <v>17</v>
      </c>
      <c r="B56" s="161">
        <f t="shared" si="54"/>
        <v>359</v>
      </c>
      <c r="C56" s="161">
        <f t="shared" si="55"/>
        <v>1257</v>
      </c>
      <c r="D56" s="162">
        <f t="shared" si="28"/>
        <v>373</v>
      </c>
      <c r="E56" s="161">
        <f t="shared" si="29"/>
        <v>1308</v>
      </c>
      <c r="F56" s="161">
        <f t="shared" si="30"/>
        <v>375</v>
      </c>
      <c r="G56" s="161">
        <f t="shared" si="31"/>
        <v>1313</v>
      </c>
      <c r="H56" s="161">
        <f t="shared" si="32"/>
        <v>392</v>
      </c>
      <c r="I56" s="161">
        <f t="shared" si="33"/>
        <v>1371</v>
      </c>
      <c r="J56" s="161">
        <f t="shared" si="34"/>
        <v>412</v>
      </c>
      <c r="K56" s="161">
        <f t="shared" si="35"/>
        <v>1442</v>
      </c>
      <c r="L56" s="161">
        <f t="shared" si="36"/>
        <v>432</v>
      </c>
      <c r="M56" s="161">
        <f t="shared" si="37"/>
        <v>1514</v>
      </c>
      <c r="N56" s="161">
        <f t="shared" si="38"/>
        <v>453</v>
      </c>
      <c r="O56" s="161">
        <f t="shared" si="39"/>
        <v>1585</v>
      </c>
      <c r="P56" s="161">
        <f t="shared" si="40"/>
        <v>473</v>
      </c>
      <c r="Q56" s="161">
        <f t="shared" si="41"/>
        <v>1656</v>
      </c>
      <c r="R56" s="161">
        <f t="shared" si="42"/>
        <v>494</v>
      </c>
      <c r="S56" s="161">
        <f t="shared" si="43"/>
        <v>1728</v>
      </c>
      <c r="T56" s="161">
        <f t="shared" si="44"/>
        <v>519</v>
      </c>
      <c r="U56" s="161">
        <f t="shared" si="45"/>
        <v>1819</v>
      </c>
      <c r="V56" s="161">
        <f t="shared" si="46"/>
        <v>545</v>
      </c>
      <c r="W56" s="161">
        <f t="shared" si="47"/>
        <v>1909</v>
      </c>
      <c r="X56" s="161">
        <f t="shared" si="48"/>
        <v>572</v>
      </c>
      <c r="Y56" s="161">
        <f t="shared" si="49"/>
        <v>2000</v>
      </c>
      <c r="Z56" s="161">
        <f t="shared" si="50"/>
        <v>597</v>
      </c>
      <c r="AA56" s="161">
        <f t="shared" si="51"/>
        <v>2090</v>
      </c>
      <c r="AB56" s="161">
        <f t="shared" si="52"/>
        <v>623</v>
      </c>
      <c r="AC56" s="163">
        <f t="shared" si="53"/>
        <v>2180</v>
      </c>
      <c r="AD56" s="132"/>
    </row>
    <row r="57" spans="1:30" s="164" customFormat="1" ht="10.5" customHeight="1">
      <c r="A57" s="172">
        <v>18</v>
      </c>
      <c r="B57" s="161">
        <f t="shared" si="54"/>
        <v>380</v>
      </c>
      <c r="C57" s="161">
        <f t="shared" si="55"/>
        <v>1331</v>
      </c>
      <c r="D57" s="162">
        <f t="shared" si="28"/>
        <v>396</v>
      </c>
      <c r="E57" s="161">
        <f t="shared" si="29"/>
        <v>1384</v>
      </c>
      <c r="F57" s="161">
        <f t="shared" si="30"/>
        <v>397</v>
      </c>
      <c r="G57" s="161">
        <f t="shared" si="31"/>
        <v>1391</v>
      </c>
      <c r="H57" s="161">
        <f t="shared" si="32"/>
        <v>415</v>
      </c>
      <c r="I57" s="161">
        <f t="shared" si="33"/>
        <v>1452</v>
      </c>
      <c r="J57" s="161">
        <f t="shared" si="34"/>
        <v>436</v>
      </c>
      <c r="K57" s="161">
        <f t="shared" si="35"/>
        <v>1527</v>
      </c>
      <c r="L57" s="161">
        <f t="shared" si="36"/>
        <v>458</v>
      </c>
      <c r="M57" s="161">
        <f t="shared" si="37"/>
        <v>1603</v>
      </c>
      <c r="N57" s="161">
        <f t="shared" si="38"/>
        <v>480</v>
      </c>
      <c r="O57" s="161">
        <f t="shared" si="39"/>
        <v>1678</v>
      </c>
      <c r="P57" s="161">
        <f t="shared" si="40"/>
        <v>501</v>
      </c>
      <c r="Q57" s="161">
        <f t="shared" si="41"/>
        <v>1754</v>
      </c>
      <c r="R57" s="161">
        <f t="shared" si="42"/>
        <v>523</v>
      </c>
      <c r="S57" s="161">
        <f t="shared" si="43"/>
        <v>1829</v>
      </c>
      <c r="T57" s="161">
        <f t="shared" si="44"/>
        <v>550</v>
      </c>
      <c r="U57" s="161">
        <f t="shared" si="45"/>
        <v>1925</v>
      </c>
      <c r="V57" s="161">
        <f t="shared" si="46"/>
        <v>577</v>
      </c>
      <c r="W57" s="161">
        <f t="shared" si="47"/>
        <v>2021</v>
      </c>
      <c r="X57" s="161">
        <f t="shared" si="48"/>
        <v>604</v>
      </c>
      <c r="Y57" s="161">
        <f t="shared" si="49"/>
        <v>2116</v>
      </c>
      <c r="Z57" s="161">
        <f t="shared" si="50"/>
        <v>632</v>
      </c>
      <c r="AA57" s="161">
        <f t="shared" si="51"/>
        <v>2212</v>
      </c>
      <c r="AB57" s="161">
        <f t="shared" si="52"/>
        <v>660</v>
      </c>
      <c r="AC57" s="163">
        <f t="shared" si="53"/>
        <v>2308</v>
      </c>
      <c r="AD57" s="132"/>
    </row>
    <row r="58" spans="1:30" s="164" customFormat="1" ht="10.5" customHeight="1">
      <c r="A58" s="172">
        <v>19</v>
      </c>
      <c r="B58" s="161">
        <f t="shared" si="54"/>
        <v>401</v>
      </c>
      <c r="C58" s="161">
        <f t="shared" si="55"/>
        <v>1404</v>
      </c>
      <c r="D58" s="162">
        <f t="shared" si="28"/>
        <v>418</v>
      </c>
      <c r="E58" s="161">
        <f t="shared" si="29"/>
        <v>1462</v>
      </c>
      <c r="F58" s="161">
        <f t="shared" si="30"/>
        <v>420</v>
      </c>
      <c r="G58" s="161">
        <f t="shared" si="31"/>
        <v>1468</v>
      </c>
      <c r="H58" s="161">
        <f t="shared" si="32"/>
        <v>437</v>
      </c>
      <c r="I58" s="161">
        <f t="shared" si="33"/>
        <v>1532</v>
      </c>
      <c r="J58" s="161">
        <f t="shared" si="34"/>
        <v>460</v>
      </c>
      <c r="K58" s="161">
        <f t="shared" si="35"/>
        <v>1612</v>
      </c>
      <c r="L58" s="161">
        <f t="shared" si="36"/>
        <v>483</v>
      </c>
      <c r="M58" s="161">
        <f t="shared" si="37"/>
        <v>1692</v>
      </c>
      <c r="N58" s="161">
        <f t="shared" si="38"/>
        <v>506</v>
      </c>
      <c r="O58" s="161">
        <f t="shared" si="39"/>
        <v>1772</v>
      </c>
      <c r="P58" s="161">
        <f t="shared" si="40"/>
        <v>529</v>
      </c>
      <c r="Q58" s="161">
        <f t="shared" si="41"/>
        <v>1851</v>
      </c>
      <c r="R58" s="161">
        <f t="shared" si="42"/>
        <v>552</v>
      </c>
      <c r="S58" s="161">
        <f t="shared" si="43"/>
        <v>1931</v>
      </c>
      <c r="T58" s="161">
        <f t="shared" si="44"/>
        <v>580</v>
      </c>
      <c r="U58" s="161">
        <f t="shared" si="45"/>
        <v>2032</v>
      </c>
      <c r="V58" s="161">
        <f t="shared" si="46"/>
        <v>610</v>
      </c>
      <c r="W58" s="161">
        <f t="shared" si="47"/>
        <v>2134</v>
      </c>
      <c r="X58" s="161">
        <f t="shared" si="48"/>
        <v>638</v>
      </c>
      <c r="Y58" s="161">
        <f t="shared" si="49"/>
        <v>2234</v>
      </c>
      <c r="Z58" s="161">
        <f t="shared" si="50"/>
        <v>668</v>
      </c>
      <c r="AA58" s="161">
        <f t="shared" si="51"/>
        <v>2336</v>
      </c>
      <c r="AB58" s="161">
        <f t="shared" si="52"/>
        <v>696</v>
      </c>
      <c r="AC58" s="163">
        <f t="shared" si="53"/>
        <v>2437</v>
      </c>
      <c r="AD58" s="132"/>
    </row>
    <row r="59" spans="1:30" s="164" customFormat="1" ht="10.5" customHeight="1">
      <c r="A59" s="172">
        <v>20</v>
      </c>
      <c r="B59" s="161">
        <f t="shared" si="54"/>
        <v>422</v>
      </c>
      <c r="C59" s="161">
        <f t="shared" si="55"/>
        <v>1478</v>
      </c>
      <c r="D59" s="162">
        <f t="shared" si="28"/>
        <v>440</v>
      </c>
      <c r="E59" s="161">
        <f t="shared" si="29"/>
        <v>1538</v>
      </c>
      <c r="F59" s="161">
        <f t="shared" si="30"/>
        <v>442</v>
      </c>
      <c r="G59" s="161">
        <f t="shared" si="31"/>
        <v>1546</v>
      </c>
      <c r="H59" s="161">
        <f t="shared" si="32"/>
        <v>460</v>
      </c>
      <c r="I59" s="161">
        <f t="shared" si="33"/>
        <v>1612</v>
      </c>
      <c r="J59" s="161">
        <f t="shared" si="34"/>
        <v>484</v>
      </c>
      <c r="K59" s="161">
        <f t="shared" si="35"/>
        <v>1696</v>
      </c>
      <c r="L59" s="161">
        <f t="shared" si="36"/>
        <v>508</v>
      </c>
      <c r="M59" s="161">
        <f t="shared" si="37"/>
        <v>1780</v>
      </c>
      <c r="N59" s="161">
        <f t="shared" si="38"/>
        <v>532</v>
      </c>
      <c r="O59" s="161">
        <f t="shared" si="39"/>
        <v>1864</v>
      </c>
      <c r="P59" s="161">
        <f t="shared" si="40"/>
        <v>556</v>
      </c>
      <c r="Q59" s="161">
        <f t="shared" si="41"/>
        <v>1948</v>
      </c>
      <c r="R59" s="161">
        <f t="shared" si="42"/>
        <v>580</v>
      </c>
      <c r="S59" s="161">
        <f t="shared" si="43"/>
        <v>2032</v>
      </c>
      <c r="T59" s="161">
        <f t="shared" si="44"/>
        <v>611</v>
      </c>
      <c r="U59" s="161">
        <f t="shared" si="45"/>
        <v>2139</v>
      </c>
      <c r="V59" s="161">
        <f t="shared" si="46"/>
        <v>641</v>
      </c>
      <c r="W59" s="161">
        <f t="shared" si="47"/>
        <v>2245</v>
      </c>
      <c r="X59" s="161">
        <f t="shared" si="48"/>
        <v>672</v>
      </c>
      <c r="Y59" s="161">
        <f t="shared" si="49"/>
        <v>2352</v>
      </c>
      <c r="Z59" s="161">
        <f t="shared" si="50"/>
        <v>703</v>
      </c>
      <c r="AA59" s="161">
        <f t="shared" si="51"/>
        <v>2459</v>
      </c>
      <c r="AB59" s="161">
        <f t="shared" si="52"/>
        <v>733</v>
      </c>
      <c r="AC59" s="163">
        <f t="shared" si="53"/>
        <v>2565</v>
      </c>
      <c r="AD59" s="132"/>
    </row>
    <row r="60" spans="1:30" s="164" customFormat="1" ht="10.5" customHeight="1">
      <c r="A60" s="172">
        <v>21</v>
      </c>
      <c r="B60" s="161">
        <f t="shared" si="54"/>
        <v>444</v>
      </c>
      <c r="C60" s="161">
        <f t="shared" si="55"/>
        <v>1552</v>
      </c>
      <c r="D60" s="162">
        <f t="shared" si="28"/>
        <v>461</v>
      </c>
      <c r="E60" s="161">
        <f t="shared" si="29"/>
        <v>1616</v>
      </c>
      <c r="F60" s="161">
        <f t="shared" si="30"/>
        <v>464</v>
      </c>
      <c r="G60" s="161">
        <f t="shared" si="31"/>
        <v>1623</v>
      </c>
      <c r="H60" s="161">
        <f t="shared" si="32"/>
        <v>484</v>
      </c>
      <c r="I60" s="161">
        <f t="shared" si="33"/>
        <v>1693</v>
      </c>
      <c r="J60" s="161">
        <f t="shared" si="34"/>
        <v>509</v>
      </c>
      <c r="K60" s="161">
        <f t="shared" si="35"/>
        <v>1781</v>
      </c>
      <c r="L60" s="161">
        <f t="shared" si="36"/>
        <v>535</v>
      </c>
      <c r="M60" s="161">
        <f t="shared" si="37"/>
        <v>1870</v>
      </c>
      <c r="N60" s="161">
        <f t="shared" si="38"/>
        <v>560</v>
      </c>
      <c r="O60" s="161">
        <f t="shared" si="39"/>
        <v>1958</v>
      </c>
      <c r="P60" s="161">
        <f t="shared" si="40"/>
        <v>585</v>
      </c>
      <c r="Q60" s="161">
        <f t="shared" si="41"/>
        <v>2047</v>
      </c>
      <c r="R60" s="161">
        <f t="shared" si="42"/>
        <v>610</v>
      </c>
      <c r="S60" s="161">
        <f t="shared" si="43"/>
        <v>2135</v>
      </c>
      <c r="T60" s="161">
        <f t="shared" si="44"/>
        <v>641</v>
      </c>
      <c r="U60" s="161">
        <f t="shared" si="45"/>
        <v>2246</v>
      </c>
      <c r="V60" s="161">
        <f t="shared" si="46"/>
        <v>674</v>
      </c>
      <c r="W60" s="161">
        <f t="shared" si="47"/>
        <v>2357</v>
      </c>
      <c r="X60" s="161">
        <f t="shared" si="48"/>
        <v>706</v>
      </c>
      <c r="Y60" s="161">
        <f t="shared" si="49"/>
        <v>2470</v>
      </c>
      <c r="Z60" s="161">
        <f t="shared" si="50"/>
        <v>737</v>
      </c>
      <c r="AA60" s="161">
        <f t="shared" si="51"/>
        <v>2581</v>
      </c>
      <c r="AB60" s="161">
        <f t="shared" si="52"/>
        <v>769</v>
      </c>
      <c r="AC60" s="163">
        <f t="shared" si="53"/>
        <v>2693</v>
      </c>
      <c r="AD60" s="132"/>
    </row>
    <row r="61" spans="1:30" s="164" customFormat="1" ht="10.5" customHeight="1">
      <c r="A61" s="172">
        <v>22</v>
      </c>
      <c r="B61" s="161">
        <f t="shared" si="54"/>
        <v>465</v>
      </c>
      <c r="C61" s="161">
        <f t="shared" si="55"/>
        <v>1627</v>
      </c>
      <c r="D61" s="162">
        <f t="shared" si="28"/>
        <v>483</v>
      </c>
      <c r="E61" s="161">
        <f t="shared" si="29"/>
        <v>1692</v>
      </c>
      <c r="F61" s="161">
        <f t="shared" si="30"/>
        <v>485</v>
      </c>
      <c r="G61" s="161">
        <f t="shared" si="31"/>
        <v>1700</v>
      </c>
      <c r="H61" s="161">
        <f t="shared" si="32"/>
        <v>507</v>
      </c>
      <c r="I61" s="161">
        <f t="shared" si="33"/>
        <v>1774</v>
      </c>
      <c r="J61" s="161">
        <f t="shared" si="34"/>
        <v>533</v>
      </c>
      <c r="K61" s="161">
        <f t="shared" si="35"/>
        <v>1867</v>
      </c>
      <c r="L61" s="161">
        <f t="shared" si="36"/>
        <v>560</v>
      </c>
      <c r="M61" s="161">
        <f t="shared" si="37"/>
        <v>1959</v>
      </c>
      <c r="N61" s="161">
        <f t="shared" si="38"/>
        <v>586</v>
      </c>
      <c r="O61" s="161">
        <f t="shared" si="39"/>
        <v>2051</v>
      </c>
      <c r="P61" s="161">
        <f t="shared" si="40"/>
        <v>612</v>
      </c>
      <c r="Q61" s="161">
        <f t="shared" si="41"/>
        <v>2144</v>
      </c>
      <c r="R61" s="161">
        <f t="shared" si="42"/>
        <v>639</v>
      </c>
      <c r="S61" s="161">
        <f t="shared" si="43"/>
        <v>2236</v>
      </c>
      <c r="T61" s="161">
        <f t="shared" si="44"/>
        <v>672</v>
      </c>
      <c r="U61" s="161">
        <f t="shared" si="45"/>
        <v>2353</v>
      </c>
      <c r="V61" s="161">
        <f t="shared" si="46"/>
        <v>706</v>
      </c>
      <c r="W61" s="161">
        <f t="shared" si="47"/>
        <v>2470</v>
      </c>
      <c r="X61" s="161">
        <f t="shared" si="48"/>
        <v>740</v>
      </c>
      <c r="Y61" s="161">
        <f t="shared" si="49"/>
        <v>2588</v>
      </c>
      <c r="Z61" s="161">
        <f t="shared" si="50"/>
        <v>772</v>
      </c>
      <c r="AA61" s="161">
        <f t="shared" si="51"/>
        <v>2704</v>
      </c>
      <c r="AB61" s="161">
        <f t="shared" si="52"/>
        <v>806</v>
      </c>
      <c r="AC61" s="163">
        <f t="shared" si="53"/>
        <v>2821</v>
      </c>
      <c r="AD61" s="132"/>
    </row>
    <row r="62" spans="1:30" s="164" customFormat="1" ht="10.5" customHeight="1">
      <c r="A62" s="172">
        <v>23</v>
      </c>
      <c r="B62" s="161">
        <f t="shared" si="54"/>
        <v>485</v>
      </c>
      <c r="C62" s="161">
        <f t="shared" si="55"/>
        <v>1700</v>
      </c>
      <c r="D62" s="162">
        <f t="shared" si="28"/>
        <v>505</v>
      </c>
      <c r="E62" s="161">
        <f t="shared" si="29"/>
        <v>1769</v>
      </c>
      <c r="F62" s="161">
        <f t="shared" si="30"/>
        <v>508</v>
      </c>
      <c r="G62" s="161">
        <f t="shared" si="31"/>
        <v>1777</v>
      </c>
      <c r="H62" s="161">
        <f t="shared" si="32"/>
        <v>530</v>
      </c>
      <c r="I62" s="161">
        <f t="shared" si="33"/>
        <v>1855</v>
      </c>
      <c r="J62" s="161">
        <f t="shared" si="34"/>
        <v>557</v>
      </c>
      <c r="K62" s="161">
        <f t="shared" si="35"/>
        <v>1952</v>
      </c>
      <c r="L62" s="161">
        <f t="shared" si="36"/>
        <v>585</v>
      </c>
      <c r="M62" s="161">
        <f t="shared" si="37"/>
        <v>2048</v>
      </c>
      <c r="N62" s="161">
        <f t="shared" si="38"/>
        <v>613</v>
      </c>
      <c r="O62" s="161">
        <f t="shared" si="39"/>
        <v>2145</v>
      </c>
      <c r="P62" s="161">
        <f t="shared" si="40"/>
        <v>640</v>
      </c>
      <c r="Q62" s="161">
        <f t="shared" si="41"/>
        <v>2241</v>
      </c>
      <c r="R62" s="161">
        <f t="shared" si="42"/>
        <v>668</v>
      </c>
      <c r="S62" s="161">
        <f t="shared" si="43"/>
        <v>2338</v>
      </c>
      <c r="T62" s="161">
        <f t="shared" si="44"/>
        <v>703</v>
      </c>
      <c r="U62" s="161">
        <f t="shared" si="45"/>
        <v>2460</v>
      </c>
      <c r="V62" s="161">
        <f t="shared" si="46"/>
        <v>737</v>
      </c>
      <c r="W62" s="161">
        <f t="shared" si="47"/>
        <v>2582</v>
      </c>
      <c r="X62" s="161">
        <f t="shared" si="48"/>
        <v>772</v>
      </c>
      <c r="Y62" s="161">
        <f t="shared" si="49"/>
        <v>2704</v>
      </c>
      <c r="Z62" s="161">
        <f t="shared" si="50"/>
        <v>807</v>
      </c>
      <c r="AA62" s="161">
        <f t="shared" si="51"/>
        <v>2828</v>
      </c>
      <c r="AB62" s="161">
        <f t="shared" si="52"/>
        <v>842</v>
      </c>
      <c r="AC62" s="163">
        <f t="shared" si="53"/>
        <v>2950</v>
      </c>
      <c r="AD62" s="132"/>
    </row>
    <row r="63" spans="1:30" s="164" customFormat="1" ht="10.5" customHeight="1">
      <c r="A63" s="172">
        <v>24</v>
      </c>
      <c r="B63" s="161">
        <f t="shared" si="54"/>
        <v>507</v>
      </c>
      <c r="C63" s="161">
        <f t="shared" si="55"/>
        <v>1774</v>
      </c>
      <c r="D63" s="162">
        <f t="shared" si="28"/>
        <v>527</v>
      </c>
      <c r="E63" s="161">
        <f t="shared" si="29"/>
        <v>1846</v>
      </c>
      <c r="F63" s="161">
        <f t="shared" si="30"/>
        <v>530</v>
      </c>
      <c r="G63" s="161">
        <f t="shared" si="31"/>
        <v>1855</v>
      </c>
      <c r="H63" s="161">
        <f t="shared" si="32"/>
        <v>553</v>
      </c>
      <c r="I63" s="161">
        <f t="shared" si="33"/>
        <v>1935</v>
      </c>
      <c r="J63" s="161">
        <f t="shared" si="34"/>
        <v>581</v>
      </c>
      <c r="K63" s="161">
        <f t="shared" si="35"/>
        <v>2036</v>
      </c>
      <c r="L63" s="161">
        <f t="shared" si="36"/>
        <v>611</v>
      </c>
      <c r="M63" s="161">
        <f t="shared" si="37"/>
        <v>2137</v>
      </c>
      <c r="N63" s="161">
        <f t="shared" si="38"/>
        <v>639</v>
      </c>
      <c r="O63" s="161">
        <f t="shared" si="39"/>
        <v>2237</v>
      </c>
      <c r="P63" s="161">
        <f t="shared" si="40"/>
        <v>668</v>
      </c>
      <c r="Q63" s="161">
        <f t="shared" si="41"/>
        <v>2339</v>
      </c>
      <c r="R63" s="161">
        <f t="shared" si="42"/>
        <v>697</v>
      </c>
      <c r="S63" s="161">
        <f t="shared" si="43"/>
        <v>2439</v>
      </c>
      <c r="T63" s="161">
        <f t="shared" si="44"/>
        <v>733</v>
      </c>
      <c r="U63" s="161">
        <f t="shared" si="45"/>
        <v>2567</v>
      </c>
      <c r="V63" s="161">
        <f t="shared" si="46"/>
        <v>770</v>
      </c>
      <c r="W63" s="161">
        <f t="shared" si="47"/>
        <v>2695</v>
      </c>
      <c r="X63" s="161">
        <f t="shared" si="48"/>
        <v>806</v>
      </c>
      <c r="Y63" s="161">
        <f t="shared" si="49"/>
        <v>2822</v>
      </c>
      <c r="Z63" s="161">
        <f t="shared" si="50"/>
        <v>843</v>
      </c>
      <c r="AA63" s="161">
        <f t="shared" si="51"/>
        <v>2950</v>
      </c>
      <c r="AB63" s="161">
        <f t="shared" si="52"/>
        <v>879</v>
      </c>
      <c r="AC63" s="163">
        <f t="shared" si="53"/>
        <v>3077</v>
      </c>
      <c r="AD63" s="132"/>
    </row>
    <row r="64" spans="1:30" s="164" customFormat="1" ht="10.5" customHeight="1">
      <c r="A64" s="172">
        <v>25</v>
      </c>
      <c r="B64" s="161">
        <f t="shared" si="54"/>
        <v>528</v>
      </c>
      <c r="C64" s="161">
        <f t="shared" si="55"/>
        <v>1848</v>
      </c>
      <c r="D64" s="162">
        <f t="shared" si="28"/>
        <v>550</v>
      </c>
      <c r="E64" s="161">
        <f t="shared" si="29"/>
        <v>1923</v>
      </c>
      <c r="F64" s="161">
        <f t="shared" si="30"/>
        <v>552</v>
      </c>
      <c r="G64" s="161">
        <f t="shared" si="31"/>
        <v>1932</v>
      </c>
      <c r="H64" s="161">
        <f t="shared" si="32"/>
        <v>576</v>
      </c>
      <c r="I64" s="161">
        <f t="shared" si="33"/>
        <v>2016</v>
      </c>
      <c r="J64" s="161">
        <f t="shared" si="34"/>
        <v>607</v>
      </c>
      <c r="K64" s="161">
        <f t="shared" si="35"/>
        <v>2121</v>
      </c>
      <c r="L64" s="161">
        <f t="shared" si="36"/>
        <v>636</v>
      </c>
      <c r="M64" s="161">
        <f t="shared" si="37"/>
        <v>2227</v>
      </c>
      <c r="N64" s="161">
        <f t="shared" si="38"/>
        <v>667</v>
      </c>
      <c r="O64" s="161">
        <f t="shared" si="39"/>
        <v>2331</v>
      </c>
      <c r="P64" s="161">
        <f t="shared" si="40"/>
        <v>696</v>
      </c>
      <c r="Q64" s="161">
        <f t="shared" si="41"/>
        <v>2436</v>
      </c>
      <c r="R64" s="161">
        <f t="shared" si="42"/>
        <v>727</v>
      </c>
      <c r="S64" s="161">
        <f t="shared" si="43"/>
        <v>2541</v>
      </c>
      <c r="T64" s="161">
        <f t="shared" si="44"/>
        <v>764</v>
      </c>
      <c r="U64" s="161">
        <f t="shared" si="45"/>
        <v>2674</v>
      </c>
      <c r="V64" s="161">
        <f t="shared" si="46"/>
        <v>802</v>
      </c>
      <c r="W64" s="161">
        <f t="shared" si="47"/>
        <v>2807</v>
      </c>
      <c r="X64" s="161">
        <f t="shared" si="48"/>
        <v>840</v>
      </c>
      <c r="Y64" s="161">
        <f t="shared" si="49"/>
        <v>2940</v>
      </c>
      <c r="Z64" s="161">
        <f t="shared" si="50"/>
        <v>878</v>
      </c>
      <c r="AA64" s="161">
        <f t="shared" si="51"/>
        <v>3073</v>
      </c>
      <c r="AB64" s="161">
        <f t="shared" si="52"/>
        <v>916</v>
      </c>
      <c r="AC64" s="163">
        <f t="shared" si="53"/>
        <v>3206</v>
      </c>
      <c r="AD64" s="132"/>
    </row>
    <row r="65" spans="1:30" s="164" customFormat="1" ht="10.5" customHeight="1">
      <c r="A65" s="172">
        <v>26</v>
      </c>
      <c r="B65" s="161">
        <f t="shared" si="54"/>
        <v>549</v>
      </c>
      <c r="C65" s="161">
        <f t="shared" si="55"/>
        <v>1922</v>
      </c>
      <c r="D65" s="162">
        <f t="shared" si="28"/>
        <v>572</v>
      </c>
      <c r="E65" s="161">
        <f t="shared" si="29"/>
        <v>2000</v>
      </c>
      <c r="F65" s="161">
        <f t="shared" si="30"/>
        <v>574</v>
      </c>
      <c r="G65" s="161">
        <f t="shared" si="31"/>
        <v>2009</v>
      </c>
      <c r="H65" s="161">
        <f t="shared" si="32"/>
        <v>599</v>
      </c>
      <c r="I65" s="161">
        <f t="shared" si="33"/>
        <v>2097</v>
      </c>
      <c r="J65" s="161">
        <f t="shared" si="34"/>
        <v>631</v>
      </c>
      <c r="K65" s="161">
        <f t="shared" si="35"/>
        <v>2206</v>
      </c>
      <c r="L65" s="161">
        <f t="shared" si="36"/>
        <v>661</v>
      </c>
      <c r="M65" s="161">
        <f t="shared" si="37"/>
        <v>2315</v>
      </c>
      <c r="N65" s="161">
        <f t="shared" si="38"/>
        <v>693</v>
      </c>
      <c r="O65" s="161">
        <f t="shared" si="39"/>
        <v>2424</v>
      </c>
      <c r="P65" s="161">
        <f t="shared" si="40"/>
        <v>724</v>
      </c>
      <c r="Q65" s="161">
        <f t="shared" si="41"/>
        <v>2533</v>
      </c>
      <c r="R65" s="161">
        <f t="shared" si="42"/>
        <v>755</v>
      </c>
      <c r="S65" s="161">
        <f t="shared" si="43"/>
        <v>2642</v>
      </c>
      <c r="T65" s="161">
        <f t="shared" si="44"/>
        <v>794</v>
      </c>
      <c r="U65" s="161">
        <f t="shared" si="45"/>
        <v>2781</v>
      </c>
      <c r="V65" s="161">
        <f t="shared" si="46"/>
        <v>835</v>
      </c>
      <c r="W65" s="161">
        <f t="shared" si="47"/>
        <v>2919</v>
      </c>
      <c r="X65" s="161">
        <f t="shared" si="48"/>
        <v>874</v>
      </c>
      <c r="Y65" s="161">
        <f t="shared" si="49"/>
        <v>3058</v>
      </c>
      <c r="Z65" s="161">
        <f t="shared" si="50"/>
        <v>913</v>
      </c>
      <c r="AA65" s="161">
        <f t="shared" si="51"/>
        <v>3196</v>
      </c>
      <c r="AB65" s="161">
        <f t="shared" si="52"/>
        <v>952</v>
      </c>
      <c r="AC65" s="163">
        <f t="shared" si="53"/>
        <v>3334</v>
      </c>
      <c r="AD65" s="132"/>
    </row>
    <row r="66" spans="1:30" s="164" customFormat="1" ht="10.5" customHeight="1">
      <c r="A66" s="172">
        <v>27</v>
      </c>
      <c r="B66" s="161">
        <f t="shared" si="54"/>
        <v>571</v>
      </c>
      <c r="C66" s="161">
        <f t="shared" si="55"/>
        <v>1996</v>
      </c>
      <c r="D66" s="162">
        <f t="shared" si="28"/>
        <v>593</v>
      </c>
      <c r="E66" s="161">
        <f t="shared" si="29"/>
        <v>2077</v>
      </c>
      <c r="F66" s="161">
        <f t="shared" si="30"/>
        <v>596</v>
      </c>
      <c r="G66" s="161">
        <f t="shared" si="31"/>
        <v>2087</v>
      </c>
      <c r="H66" s="161">
        <f t="shared" si="32"/>
        <v>622</v>
      </c>
      <c r="I66" s="161">
        <f t="shared" si="33"/>
        <v>2177</v>
      </c>
      <c r="J66" s="161">
        <f t="shared" si="34"/>
        <v>655</v>
      </c>
      <c r="K66" s="161">
        <f t="shared" si="35"/>
        <v>2291</v>
      </c>
      <c r="L66" s="161">
        <f t="shared" si="36"/>
        <v>687</v>
      </c>
      <c r="M66" s="161">
        <f t="shared" si="37"/>
        <v>2404</v>
      </c>
      <c r="N66" s="161">
        <f t="shared" si="38"/>
        <v>719</v>
      </c>
      <c r="O66" s="161">
        <f t="shared" si="39"/>
        <v>2518</v>
      </c>
      <c r="P66" s="161">
        <f t="shared" si="40"/>
        <v>752</v>
      </c>
      <c r="Q66" s="161">
        <f t="shared" si="41"/>
        <v>2631</v>
      </c>
      <c r="R66" s="161">
        <f t="shared" si="42"/>
        <v>784</v>
      </c>
      <c r="S66" s="161">
        <f t="shared" si="43"/>
        <v>2745</v>
      </c>
      <c r="T66" s="161">
        <f t="shared" si="44"/>
        <v>825</v>
      </c>
      <c r="U66" s="161">
        <f t="shared" si="45"/>
        <v>2888</v>
      </c>
      <c r="V66" s="161">
        <f t="shared" si="46"/>
        <v>866</v>
      </c>
      <c r="W66" s="161">
        <f t="shared" si="47"/>
        <v>3032</v>
      </c>
      <c r="X66" s="161">
        <f t="shared" si="48"/>
        <v>908</v>
      </c>
      <c r="Y66" s="161">
        <f t="shared" si="49"/>
        <v>3176</v>
      </c>
      <c r="Z66" s="161">
        <f t="shared" si="50"/>
        <v>948</v>
      </c>
      <c r="AA66" s="161">
        <f t="shared" si="51"/>
        <v>3319</v>
      </c>
      <c r="AB66" s="161">
        <f t="shared" si="52"/>
        <v>989</v>
      </c>
      <c r="AC66" s="163">
        <f t="shared" si="53"/>
        <v>3463</v>
      </c>
      <c r="AD66" s="132"/>
    </row>
    <row r="67" spans="1:30" s="164" customFormat="1" ht="10.5" customHeight="1">
      <c r="A67" s="172">
        <v>28</v>
      </c>
      <c r="B67" s="161">
        <f t="shared" si="54"/>
        <v>591</v>
      </c>
      <c r="C67" s="161">
        <f t="shared" si="55"/>
        <v>2069</v>
      </c>
      <c r="D67" s="162">
        <f t="shared" si="28"/>
        <v>615</v>
      </c>
      <c r="E67" s="161">
        <f t="shared" si="29"/>
        <v>2153</v>
      </c>
      <c r="F67" s="161">
        <f t="shared" si="30"/>
        <v>619</v>
      </c>
      <c r="G67" s="161">
        <f t="shared" si="31"/>
        <v>2164</v>
      </c>
      <c r="H67" s="161">
        <f t="shared" si="32"/>
        <v>645</v>
      </c>
      <c r="I67" s="161">
        <f t="shared" si="33"/>
        <v>2258</v>
      </c>
      <c r="J67" s="161">
        <f t="shared" si="34"/>
        <v>679</v>
      </c>
      <c r="K67" s="161">
        <f t="shared" si="35"/>
        <v>2376</v>
      </c>
      <c r="L67" s="161">
        <f t="shared" si="36"/>
        <v>712</v>
      </c>
      <c r="M67" s="161">
        <f t="shared" si="37"/>
        <v>2493</v>
      </c>
      <c r="N67" s="161">
        <f t="shared" si="38"/>
        <v>746</v>
      </c>
      <c r="O67" s="161">
        <f t="shared" si="39"/>
        <v>2611</v>
      </c>
      <c r="P67" s="161">
        <f t="shared" si="40"/>
        <v>780</v>
      </c>
      <c r="Q67" s="161">
        <f t="shared" si="41"/>
        <v>2728</v>
      </c>
      <c r="R67" s="161">
        <f t="shared" si="42"/>
        <v>813</v>
      </c>
      <c r="S67" s="161">
        <f t="shared" si="43"/>
        <v>2846</v>
      </c>
      <c r="T67" s="161">
        <f t="shared" si="44"/>
        <v>855</v>
      </c>
      <c r="U67" s="161">
        <f t="shared" si="45"/>
        <v>2995</v>
      </c>
      <c r="V67" s="161">
        <f t="shared" si="46"/>
        <v>898</v>
      </c>
      <c r="W67" s="161">
        <f t="shared" si="47"/>
        <v>3144</v>
      </c>
      <c r="X67" s="161">
        <f t="shared" si="48"/>
        <v>940</v>
      </c>
      <c r="Y67" s="161">
        <f t="shared" si="49"/>
        <v>3292</v>
      </c>
      <c r="Z67" s="161">
        <f t="shared" si="50"/>
        <v>983</v>
      </c>
      <c r="AA67" s="161">
        <f t="shared" si="51"/>
        <v>3442</v>
      </c>
      <c r="AB67" s="161">
        <f t="shared" si="52"/>
        <v>1025</v>
      </c>
      <c r="AC67" s="163">
        <f t="shared" si="53"/>
        <v>3590</v>
      </c>
      <c r="AD67" s="132"/>
    </row>
    <row r="68" spans="1:30" s="164" customFormat="1" ht="10.5" customHeight="1">
      <c r="A68" s="172">
        <v>29</v>
      </c>
      <c r="B68" s="161">
        <f t="shared" si="54"/>
        <v>612</v>
      </c>
      <c r="C68" s="161">
        <f t="shared" si="55"/>
        <v>2144</v>
      </c>
      <c r="D68" s="162">
        <f t="shared" si="28"/>
        <v>637</v>
      </c>
      <c r="E68" s="161">
        <f t="shared" si="29"/>
        <v>2231</v>
      </c>
      <c r="F68" s="161">
        <f t="shared" si="30"/>
        <v>640</v>
      </c>
      <c r="G68" s="161">
        <f t="shared" si="31"/>
        <v>2241</v>
      </c>
      <c r="H68" s="161">
        <f t="shared" si="32"/>
        <v>668</v>
      </c>
      <c r="I68" s="161">
        <f t="shared" si="33"/>
        <v>2339</v>
      </c>
      <c r="J68" s="161">
        <f t="shared" si="34"/>
        <v>703</v>
      </c>
      <c r="K68" s="161">
        <f t="shared" si="35"/>
        <v>2460</v>
      </c>
      <c r="L68" s="161">
        <f t="shared" si="36"/>
        <v>737</v>
      </c>
      <c r="M68" s="161">
        <f t="shared" si="37"/>
        <v>2582</v>
      </c>
      <c r="N68" s="161">
        <f t="shared" si="38"/>
        <v>772</v>
      </c>
      <c r="O68" s="161">
        <f t="shared" si="39"/>
        <v>2704</v>
      </c>
      <c r="P68" s="161">
        <f t="shared" si="40"/>
        <v>807</v>
      </c>
      <c r="Q68" s="161">
        <f t="shared" si="41"/>
        <v>2825</v>
      </c>
      <c r="R68" s="161">
        <f t="shared" si="42"/>
        <v>842</v>
      </c>
      <c r="S68" s="161">
        <f t="shared" si="43"/>
        <v>2948</v>
      </c>
      <c r="T68" s="161">
        <f t="shared" si="44"/>
        <v>886</v>
      </c>
      <c r="U68" s="161">
        <f t="shared" si="45"/>
        <v>3101</v>
      </c>
      <c r="V68" s="161">
        <f t="shared" si="46"/>
        <v>931</v>
      </c>
      <c r="W68" s="161">
        <f t="shared" si="47"/>
        <v>3256</v>
      </c>
      <c r="X68" s="161">
        <f t="shared" si="48"/>
        <v>974</v>
      </c>
      <c r="Y68" s="161">
        <f t="shared" si="49"/>
        <v>3410</v>
      </c>
      <c r="Z68" s="161">
        <f t="shared" si="50"/>
        <v>1019</v>
      </c>
      <c r="AA68" s="161">
        <f t="shared" si="51"/>
        <v>3565</v>
      </c>
      <c r="AB68" s="161">
        <f t="shared" si="52"/>
        <v>1063</v>
      </c>
      <c r="AC68" s="163">
        <f t="shared" si="53"/>
        <v>3719</v>
      </c>
      <c r="AD68" s="132"/>
    </row>
    <row r="69" spans="1:30" s="164" customFormat="1" ht="10.5" customHeight="1" thickBot="1">
      <c r="A69" s="173">
        <v>30</v>
      </c>
      <c r="B69" s="166">
        <f t="shared" si="54"/>
        <v>634</v>
      </c>
      <c r="C69" s="166">
        <f t="shared" si="55"/>
        <v>2218</v>
      </c>
      <c r="D69" s="174">
        <f t="shared" si="28"/>
        <v>659</v>
      </c>
      <c r="E69" s="166">
        <f t="shared" si="29"/>
        <v>2307</v>
      </c>
      <c r="F69" s="166">
        <f t="shared" si="30"/>
        <v>662</v>
      </c>
      <c r="G69" s="166">
        <f t="shared" si="31"/>
        <v>2318</v>
      </c>
      <c r="H69" s="166">
        <f t="shared" si="32"/>
        <v>692</v>
      </c>
      <c r="I69" s="166">
        <f t="shared" si="33"/>
        <v>2420</v>
      </c>
      <c r="J69" s="166">
        <f t="shared" si="34"/>
        <v>728</v>
      </c>
      <c r="K69" s="166">
        <f t="shared" si="35"/>
        <v>2545</v>
      </c>
      <c r="L69" s="166">
        <f t="shared" si="36"/>
        <v>764</v>
      </c>
      <c r="M69" s="166">
        <f t="shared" si="37"/>
        <v>2672</v>
      </c>
      <c r="N69" s="166">
        <f t="shared" si="38"/>
        <v>800</v>
      </c>
      <c r="O69" s="166">
        <f t="shared" si="39"/>
        <v>2797</v>
      </c>
      <c r="P69" s="166">
        <f t="shared" si="40"/>
        <v>836</v>
      </c>
      <c r="Q69" s="166">
        <f t="shared" si="41"/>
        <v>2924</v>
      </c>
      <c r="R69" s="166">
        <f t="shared" si="42"/>
        <v>872</v>
      </c>
      <c r="S69" s="166">
        <f t="shared" si="43"/>
        <v>3049</v>
      </c>
      <c r="T69" s="166">
        <f t="shared" si="44"/>
        <v>916</v>
      </c>
      <c r="U69" s="166">
        <f t="shared" si="45"/>
        <v>3208</v>
      </c>
      <c r="V69" s="166">
        <f t="shared" si="46"/>
        <v>962</v>
      </c>
      <c r="W69" s="166">
        <f t="shared" si="47"/>
        <v>3369</v>
      </c>
      <c r="X69" s="166">
        <f t="shared" si="48"/>
        <v>1008</v>
      </c>
      <c r="Y69" s="166">
        <f t="shared" si="49"/>
        <v>3528</v>
      </c>
      <c r="Z69" s="166">
        <f t="shared" si="50"/>
        <v>1054</v>
      </c>
      <c r="AA69" s="166">
        <f t="shared" si="51"/>
        <v>3687</v>
      </c>
      <c r="AB69" s="166">
        <f t="shared" si="52"/>
        <v>1100</v>
      </c>
      <c r="AC69" s="167">
        <f t="shared" si="53"/>
        <v>3848</v>
      </c>
      <c r="AD69" s="132"/>
    </row>
    <row r="70" spans="1:29" ht="12" customHeight="1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6" t="s">
        <v>129</v>
      </c>
      <c r="AC70" s="175"/>
    </row>
    <row r="71" spans="1:29" ht="12" customHeight="1">
      <c r="A71" s="313"/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176"/>
      <c r="AC71" s="177"/>
    </row>
    <row r="72" spans="1:30" s="154" customFormat="1" ht="12" customHeight="1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C72" s="176"/>
      <c r="AD72" s="212"/>
    </row>
    <row r="73" spans="1:29" ht="12" customHeigh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</row>
    <row r="74" spans="1:27" ht="12" customHeight="1">
      <c r="A74" s="314"/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178"/>
      <c r="X74" s="178"/>
      <c r="Y74" s="178"/>
      <c r="Z74" s="178"/>
      <c r="AA74" s="177" t="s">
        <v>100</v>
      </c>
    </row>
    <row r="75" ht="18" customHeight="1"/>
  </sheetData>
  <sheetProtection/>
  <mergeCells count="50">
    <mergeCell ref="A71:AA71"/>
    <mergeCell ref="A74:V74"/>
    <mergeCell ref="R38:S38"/>
    <mergeCell ref="T38:U38"/>
    <mergeCell ref="V38:W38"/>
    <mergeCell ref="X38:Y38"/>
    <mergeCell ref="Z38:AA38"/>
    <mergeCell ref="P38:Q38"/>
    <mergeCell ref="AB38:AC38"/>
    <mergeCell ref="Z37:AA37"/>
    <mergeCell ref="AB37:AC37"/>
    <mergeCell ref="B38:C38"/>
    <mergeCell ref="D38:E38"/>
    <mergeCell ref="F38:G38"/>
    <mergeCell ref="H38:I38"/>
    <mergeCell ref="J38:K38"/>
    <mergeCell ref="L38:M38"/>
    <mergeCell ref="N38:O38"/>
    <mergeCell ref="N37:O37"/>
    <mergeCell ref="P37:Q37"/>
    <mergeCell ref="R37:S37"/>
    <mergeCell ref="T37:U37"/>
    <mergeCell ref="V37:W37"/>
    <mergeCell ref="X37:Y37"/>
    <mergeCell ref="Z4:AA4"/>
    <mergeCell ref="AB4:AC4"/>
    <mergeCell ref="A36:AA36"/>
    <mergeCell ref="A37:A39"/>
    <mergeCell ref="B37:C37"/>
    <mergeCell ref="D37:E37"/>
    <mergeCell ref="F37:G37"/>
    <mergeCell ref="H37:I37"/>
    <mergeCell ref="J37:K37"/>
    <mergeCell ref="L37:M37"/>
    <mergeCell ref="N4:O4"/>
    <mergeCell ref="P4:Q4"/>
    <mergeCell ref="R4:S4"/>
    <mergeCell ref="T4:U4"/>
    <mergeCell ref="V4:W4"/>
    <mergeCell ref="X4:Y4"/>
    <mergeCell ref="A1:AC1"/>
    <mergeCell ref="A2:AC2"/>
    <mergeCell ref="A3:A5"/>
    <mergeCell ref="B3:AC3"/>
    <mergeCell ref="B4:C4"/>
    <mergeCell ref="D4:E4"/>
    <mergeCell ref="F4:G4"/>
    <mergeCell ref="H4:I4"/>
    <mergeCell ref="J4:K4"/>
    <mergeCell ref="L4:M4"/>
  </mergeCells>
  <printOptions horizont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8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zoomScalePageLayoutView="0" workbookViewId="0" topLeftCell="A1">
      <selection activeCell="AE4" sqref="AE4"/>
    </sheetView>
  </sheetViews>
  <sheetFormatPr defaultColWidth="9.00390625" defaultRowHeight="15.75"/>
  <cols>
    <col min="1" max="1" width="8.875" style="181" customWidth="1"/>
    <col min="2" max="29" width="6.125" style="181" customWidth="1"/>
    <col min="30" max="30" width="3.25390625" style="181" customWidth="1"/>
    <col min="31" max="31" width="10.50390625" style="181" customWidth="1"/>
    <col min="32" max="16384" width="9.00390625" style="181" customWidth="1"/>
  </cols>
  <sheetData>
    <row r="1" spans="1:29" s="179" customFormat="1" ht="23.25" customHeight="1">
      <c r="A1" s="315" t="s">
        <v>130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</row>
    <row r="2" spans="1:29" s="180" customFormat="1" ht="18" customHeight="1" thickBot="1">
      <c r="A2" s="316" t="s">
        <v>115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</row>
    <row r="3" spans="1:31" ht="24.75" customHeight="1">
      <c r="A3" s="318"/>
      <c r="B3" s="321" t="s">
        <v>101</v>
      </c>
      <c r="C3" s="322"/>
      <c r="D3" s="323"/>
      <c r="E3" s="324"/>
      <c r="F3" s="325" t="s">
        <v>102</v>
      </c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7"/>
      <c r="AE3" s="182" t="s">
        <v>103</v>
      </c>
    </row>
    <row r="4" spans="1:31" ht="12" customHeight="1">
      <c r="A4" s="319"/>
      <c r="B4" s="328">
        <v>11100</v>
      </c>
      <c r="C4" s="328"/>
      <c r="D4" s="328">
        <v>12540</v>
      </c>
      <c r="E4" s="328"/>
      <c r="F4" s="328">
        <v>13500</v>
      </c>
      <c r="G4" s="328"/>
      <c r="H4" s="328">
        <v>15840</v>
      </c>
      <c r="I4" s="328"/>
      <c r="J4" s="329">
        <v>16500</v>
      </c>
      <c r="K4" s="330"/>
      <c r="L4" s="328">
        <v>17280</v>
      </c>
      <c r="M4" s="328"/>
      <c r="N4" s="328">
        <v>17880</v>
      </c>
      <c r="O4" s="328"/>
      <c r="P4" s="328">
        <v>19047</v>
      </c>
      <c r="Q4" s="328"/>
      <c r="R4" s="328">
        <v>20008</v>
      </c>
      <c r="S4" s="328"/>
      <c r="T4" s="328">
        <v>21009</v>
      </c>
      <c r="U4" s="328"/>
      <c r="V4" s="328">
        <v>22000</v>
      </c>
      <c r="W4" s="328"/>
      <c r="X4" s="328">
        <v>23100</v>
      </c>
      <c r="Y4" s="328"/>
      <c r="Z4" s="329">
        <v>24000</v>
      </c>
      <c r="AA4" s="330"/>
      <c r="AB4" s="329">
        <v>25250</v>
      </c>
      <c r="AC4" s="331"/>
      <c r="AE4" s="183">
        <v>0.11</v>
      </c>
    </row>
    <row r="5" spans="1:29" ht="12" customHeight="1">
      <c r="A5" s="320"/>
      <c r="B5" s="184" t="s">
        <v>104</v>
      </c>
      <c r="C5" s="184" t="s">
        <v>105</v>
      </c>
      <c r="D5" s="184" t="s">
        <v>104</v>
      </c>
      <c r="E5" s="184" t="s">
        <v>105</v>
      </c>
      <c r="F5" s="184" t="s">
        <v>104</v>
      </c>
      <c r="G5" s="184" t="s">
        <v>105</v>
      </c>
      <c r="H5" s="184" t="s">
        <v>104</v>
      </c>
      <c r="I5" s="184" t="s">
        <v>105</v>
      </c>
      <c r="J5" s="184" t="s">
        <v>104</v>
      </c>
      <c r="K5" s="184" t="s">
        <v>105</v>
      </c>
      <c r="L5" s="184" t="s">
        <v>104</v>
      </c>
      <c r="M5" s="184" t="s">
        <v>105</v>
      </c>
      <c r="N5" s="184" t="s">
        <v>104</v>
      </c>
      <c r="O5" s="184" t="s">
        <v>105</v>
      </c>
      <c r="P5" s="184" t="s">
        <v>104</v>
      </c>
      <c r="Q5" s="184" t="s">
        <v>105</v>
      </c>
      <c r="R5" s="184" t="s">
        <v>104</v>
      </c>
      <c r="S5" s="184" t="s">
        <v>105</v>
      </c>
      <c r="T5" s="184" t="s">
        <v>104</v>
      </c>
      <c r="U5" s="184" t="s">
        <v>105</v>
      </c>
      <c r="V5" s="184" t="s">
        <v>104</v>
      </c>
      <c r="W5" s="184" t="s">
        <v>105</v>
      </c>
      <c r="X5" s="184" t="s">
        <v>104</v>
      </c>
      <c r="Y5" s="184" t="s">
        <v>105</v>
      </c>
      <c r="Z5" s="184" t="s">
        <v>104</v>
      </c>
      <c r="AA5" s="184" t="s">
        <v>105</v>
      </c>
      <c r="AB5" s="184" t="s">
        <v>104</v>
      </c>
      <c r="AC5" s="185" t="s">
        <v>105</v>
      </c>
    </row>
    <row r="6" spans="1:29" s="189" customFormat="1" ht="10.5" customHeight="1">
      <c r="A6" s="186">
        <v>1</v>
      </c>
      <c r="B6" s="187">
        <f aca="true" t="shared" si="0" ref="B6:B35">ROUND($B$4*$A6/30*$AE$4*20/100,0)</f>
        <v>8</v>
      </c>
      <c r="C6" s="187">
        <f aca="true" t="shared" si="1" ref="C6:C35">ROUND($B$4*$A6/30*$AE$4*70/100,0)</f>
        <v>28</v>
      </c>
      <c r="D6" s="187">
        <f aca="true" t="shared" si="2" ref="D6:D35">ROUND($D$4*$A6/30*$AE$4*20/100,0)</f>
        <v>9</v>
      </c>
      <c r="E6" s="187">
        <f aca="true" t="shared" si="3" ref="E6:E35">ROUND($D$4*$A6/30*$AE$4*70/100,0)</f>
        <v>32</v>
      </c>
      <c r="F6" s="187">
        <f aca="true" t="shared" si="4" ref="F6:F35">ROUND($F$4*$A6/30*$AE$4*20/100,0)</f>
        <v>10</v>
      </c>
      <c r="G6" s="187">
        <f aca="true" t="shared" si="5" ref="G6:G35">ROUND($F$4*$A6/30*$AE$4*70/100,0)</f>
        <v>35</v>
      </c>
      <c r="H6" s="187">
        <f aca="true" t="shared" si="6" ref="H6:H35">ROUND($H$4*$A6/30*$AE$4*20/100,0)</f>
        <v>12</v>
      </c>
      <c r="I6" s="187">
        <f aca="true" t="shared" si="7" ref="I6:I35">ROUND($H$4*$A6/30*$AE$4*70/100,0)</f>
        <v>41</v>
      </c>
      <c r="J6" s="187">
        <f aca="true" t="shared" si="8" ref="J6:J35">ROUND($J$4*$A6/30*$AE$4*20/100,0)</f>
        <v>12</v>
      </c>
      <c r="K6" s="187">
        <f aca="true" t="shared" si="9" ref="K6:K35">ROUND($J$4*$A6/30*$AE$4*70/100,0)</f>
        <v>42</v>
      </c>
      <c r="L6" s="187">
        <f aca="true" t="shared" si="10" ref="L6:L35">ROUND($L$4*$A6/30*$AE$4*20/100,0)</f>
        <v>13</v>
      </c>
      <c r="M6" s="187">
        <f aca="true" t="shared" si="11" ref="M6:M35">ROUND($L$4*$A6/30*$AE$4*70/100,0)</f>
        <v>44</v>
      </c>
      <c r="N6" s="187">
        <f aca="true" t="shared" si="12" ref="N6:N35">ROUND($N$4*$A6/30*$AE$4*20/100,0)</f>
        <v>13</v>
      </c>
      <c r="O6" s="187">
        <f aca="true" t="shared" si="13" ref="O6:O35">ROUND($N$4*$A6/30*$AE$4*70/100,0)</f>
        <v>46</v>
      </c>
      <c r="P6" s="187">
        <f aca="true" t="shared" si="14" ref="P6:P35">ROUND($P$4*$A6/30*$AE$4*20/100,0)</f>
        <v>14</v>
      </c>
      <c r="Q6" s="187">
        <f aca="true" t="shared" si="15" ref="Q6:Q35">ROUND($P$4*$A6/30*$AE$4*70/100,0)</f>
        <v>49</v>
      </c>
      <c r="R6" s="187">
        <f aca="true" t="shared" si="16" ref="R6:R35">ROUND($R$4*$A6/30*$AE$4*20/100,0)</f>
        <v>15</v>
      </c>
      <c r="S6" s="187">
        <f aca="true" t="shared" si="17" ref="S6:S35">ROUND($R$4*$A6/30*$AE$4*70/100,0)</f>
        <v>51</v>
      </c>
      <c r="T6" s="187">
        <f aca="true" t="shared" si="18" ref="T6:T35">ROUND($T$4*$A6/30*$AE$4*20/100,0)</f>
        <v>15</v>
      </c>
      <c r="U6" s="187">
        <f aca="true" t="shared" si="19" ref="U6:U35">ROUND($T$4*$A6/30*$AE$4*70/100,0)</f>
        <v>54</v>
      </c>
      <c r="V6" s="187">
        <f aca="true" t="shared" si="20" ref="V6:V35">ROUND($V$4*$A6/30*$AE$4*20/100,0)</f>
        <v>16</v>
      </c>
      <c r="W6" s="187">
        <f aca="true" t="shared" si="21" ref="W6:W35">ROUND($V$4*$A6/30*$AE$4*70/100,0)</f>
        <v>56</v>
      </c>
      <c r="X6" s="187">
        <f aca="true" t="shared" si="22" ref="X6:X35">ROUND($X$4*$A6/30*$AE$4*20/100,0)</f>
        <v>17</v>
      </c>
      <c r="Y6" s="187">
        <f aca="true" t="shared" si="23" ref="Y6:Y35">ROUND($X$4*$A6/30*$AE$4*70/100,0)</f>
        <v>59</v>
      </c>
      <c r="Z6" s="187">
        <f aca="true" t="shared" si="24" ref="Z6:Z35">ROUND($Z$4*$A6/30*$AE$4*20/100,0)</f>
        <v>18</v>
      </c>
      <c r="AA6" s="187">
        <f aca="true" t="shared" si="25" ref="AA6:AA35">ROUND($Z$4*$A6/30*$AE$4*70/100,0)</f>
        <v>62</v>
      </c>
      <c r="AB6" s="187">
        <f aca="true" t="shared" si="26" ref="AB6:AB35">ROUND($AB$4*$A6/30*$AE$4*20/100,0)</f>
        <v>19</v>
      </c>
      <c r="AC6" s="188">
        <f aca="true" t="shared" si="27" ref="AC6:AC35">ROUND($AB$4*$A6/30*$AE$4*70/100,0)</f>
        <v>65</v>
      </c>
    </row>
    <row r="7" spans="1:29" s="189" customFormat="1" ht="10.5" customHeight="1">
      <c r="A7" s="186">
        <v>2</v>
      </c>
      <c r="B7" s="187">
        <f t="shared" si="0"/>
        <v>16</v>
      </c>
      <c r="C7" s="187">
        <f t="shared" si="1"/>
        <v>57</v>
      </c>
      <c r="D7" s="187">
        <f t="shared" si="2"/>
        <v>18</v>
      </c>
      <c r="E7" s="187">
        <f t="shared" si="3"/>
        <v>64</v>
      </c>
      <c r="F7" s="187">
        <f t="shared" si="4"/>
        <v>20</v>
      </c>
      <c r="G7" s="187">
        <f t="shared" si="5"/>
        <v>69</v>
      </c>
      <c r="H7" s="187">
        <f t="shared" si="6"/>
        <v>23</v>
      </c>
      <c r="I7" s="187">
        <f t="shared" si="7"/>
        <v>81</v>
      </c>
      <c r="J7" s="187">
        <f t="shared" si="8"/>
        <v>24</v>
      </c>
      <c r="K7" s="187">
        <f t="shared" si="9"/>
        <v>85</v>
      </c>
      <c r="L7" s="187">
        <f t="shared" si="10"/>
        <v>25</v>
      </c>
      <c r="M7" s="187">
        <f t="shared" si="11"/>
        <v>89</v>
      </c>
      <c r="N7" s="187">
        <f t="shared" si="12"/>
        <v>26</v>
      </c>
      <c r="O7" s="187">
        <f t="shared" si="13"/>
        <v>92</v>
      </c>
      <c r="P7" s="187">
        <f t="shared" si="14"/>
        <v>28</v>
      </c>
      <c r="Q7" s="187">
        <f t="shared" si="15"/>
        <v>98</v>
      </c>
      <c r="R7" s="187">
        <f t="shared" si="16"/>
        <v>29</v>
      </c>
      <c r="S7" s="187">
        <f t="shared" si="17"/>
        <v>103</v>
      </c>
      <c r="T7" s="187">
        <f t="shared" si="18"/>
        <v>31</v>
      </c>
      <c r="U7" s="187">
        <f t="shared" si="19"/>
        <v>108</v>
      </c>
      <c r="V7" s="187">
        <f t="shared" si="20"/>
        <v>32</v>
      </c>
      <c r="W7" s="187">
        <f t="shared" si="21"/>
        <v>113</v>
      </c>
      <c r="X7" s="187">
        <f t="shared" si="22"/>
        <v>34</v>
      </c>
      <c r="Y7" s="187">
        <f t="shared" si="23"/>
        <v>119</v>
      </c>
      <c r="Z7" s="187">
        <f t="shared" si="24"/>
        <v>35</v>
      </c>
      <c r="AA7" s="187">
        <f t="shared" si="25"/>
        <v>123</v>
      </c>
      <c r="AB7" s="187">
        <f t="shared" si="26"/>
        <v>37</v>
      </c>
      <c r="AC7" s="188">
        <f t="shared" si="27"/>
        <v>130</v>
      </c>
    </row>
    <row r="8" spans="1:29" s="189" customFormat="1" ht="10.5" customHeight="1">
      <c r="A8" s="186">
        <v>3</v>
      </c>
      <c r="B8" s="187">
        <f t="shared" si="0"/>
        <v>24</v>
      </c>
      <c r="C8" s="187">
        <f t="shared" si="1"/>
        <v>85</v>
      </c>
      <c r="D8" s="187">
        <f t="shared" si="2"/>
        <v>28</v>
      </c>
      <c r="E8" s="187">
        <f t="shared" si="3"/>
        <v>97</v>
      </c>
      <c r="F8" s="187">
        <f t="shared" si="4"/>
        <v>30</v>
      </c>
      <c r="G8" s="187">
        <f t="shared" si="5"/>
        <v>104</v>
      </c>
      <c r="H8" s="187">
        <f t="shared" si="6"/>
        <v>35</v>
      </c>
      <c r="I8" s="187">
        <f t="shared" si="7"/>
        <v>122</v>
      </c>
      <c r="J8" s="187">
        <f t="shared" si="8"/>
        <v>36</v>
      </c>
      <c r="K8" s="187">
        <f t="shared" si="9"/>
        <v>127</v>
      </c>
      <c r="L8" s="187">
        <f t="shared" si="10"/>
        <v>38</v>
      </c>
      <c r="M8" s="187">
        <f t="shared" si="11"/>
        <v>133</v>
      </c>
      <c r="N8" s="187">
        <f t="shared" si="12"/>
        <v>39</v>
      </c>
      <c r="O8" s="187">
        <f t="shared" si="13"/>
        <v>138</v>
      </c>
      <c r="P8" s="187">
        <f t="shared" si="14"/>
        <v>42</v>
      </c>
      <c r="Q8" s="187">
        <f t="shared" si="15"/>
        <v>147</v>
      </c>
      <c r="R8" s="187">
        <f t="shared" si="16"/>
        <v>44</v>
      </c>
      <c r="S8" s="187">
        <f t="shared" si="17"/>
        <v>154</v>
      </c>
      <c r="T8" s="187">
        <f t="shared" si="18"/>
        <v>46</v>
      </c>
      <c r="U8" s="187">
        <f t="shared" si="19"/>
        <v>162</v>
      </c>
      <c r="V8" s="187">
        <f t="shared" si="20"/>
        <v>48</v>
      </c>
      <c r="W8" s="187">
        <f t="shared" si="21"/>
        <v>169</v>
      </c>
      <c r="X8" s="187">
        <f t="shared" si="22"/>
        <v>51</v>
      </c>
      <c r="Y8" s="187">
        <f t="shared" si="23"/>
        <v>178</v>
      </c>
      <c r="Z8" s="187">
        <f t="shared" si="24"/>
        <v>53</v>
      </c>
      <c r="AA8" s="187">
        <f t="shared" si="25"/>
        <v>185</v>
      </c>
      <c r="AB8" s="187">
        <f t="shared" si="26"/>
        <v>56</v>
      </c>
      <c r="AC8" s="188">
        <f t="shared" si="27"/>
        <v>194</v>
      </c>
    </row>
    <row r="9" spans="1:29" s="189" customFormat="1" ht="10.5" customHeight="1">
      <c r="A9" s="186">
        <v>4</v>
      </c>
      <c r="B9" s="187">
        <f t="shared" si="0"/>
        <v>33</v>
      </c>
      <c r="C9" s="187">
        <f t="shared" si="1"/>
        <v>114</v>
      </c>
      <c r="D9" s="187">
        <f t="shared" si="2"/>
        <v>37</v>
      </c>
      <c r="E9" s="187">
        <f t="shared" si="3"/>
        <v>129</v>
      </c>
      <c r="F9" s="187">
        <f t="shared" si="4"/>
        <v>40</v>
      </c>
      <c r="G9" s="187">
        <f t="shared" si="5"/>
        <v>139</v>
      </c>
      <c r="H9" s="187">
        <f t="shared" si="6"/>
        <v>46</v>
      </c>
      <c r="I9" s="187">
        <f t="shared" si="7"/>
        <v>163</v>
      </c>
      <c r="J9" s="187">
        <f t="shared" si="8"/>
        <v>48</v>
      </c>
      <c r="K9" s="187">
        <f t="shared" si="9"/>
        <v>169</v>
      </c>
      <c r="L9" s="187">
        <f t="shared" si="10"/>
        <v>51</v>
      </c>
      <c r="M9" s="187">
        <f t="shared" si="11"/>
        <v>177</v>
      </c>
      <c r="N9" s="187">
        <f t="shared" si="12"/>
        <v>52</v>
      </c>
      <c r="O9" s="187">
        <f t="shared" si="13"/>
        <v>184</v>
      </c>
      <c r="P9" s="187">
        <f t="shared" si="14"/>
        <v>56</v>
      </c>
      <c r="Q9" s="187">
        <f t="shared" si="15"/>
        <v>196</v>
      </c>
      <c r="R9" s="187">
        <f t="shared" si="16"/>
        <v>59</v>
      </c>
      <c r="S9" s="187">
        <f t="shared" si="17"/>
        <v>205</v>
      </c>
      <c r="T9" s="187">
        <f t="shared" si="18"/>
        <v>62</v>
      </c>
      <c r="U9" s="187">
        <f t="shared" si="19"/>
        <v>216</v>
      </c>
      <c r="V9" s="187">
        <f t="shared" si="20"/>
        <v>65</v>
      </c>
      <c r="W9" s="187">
        <f t="shared" si="21"/>
        <v>226</v>
      </c>
      <c r="X9" s="187">
        <f t="shared" si="22"/>
        <v>68</v>
      </c>
      <c r="Y9" s="187">
        <f t="shared" si="23"/>
        <v>237</v>
      </c>
      <c r="Z9" s="187">
        <f t="shared" si="24"/>
        <v>70</v>
      </c>
      <c r="AA9" s="187">
        <f t="shared" si="25"/>
        <v>246</v>
      </c>
      <c r="AB9" s="187">
        <f t="shared" si="26"/>
        <v>74</v>
      </c>
      <c r="AC9" s="188">
        <f t="shared" si="27"/>
        <v>259</v>
      </c>
    </row>
    <row r="10" spans="1:29" s="189" customFormat="1" ht="10.5" customHeight="1">
      <c r="A10" s="186">
        <v>5</v>
      </c>
      <c r="B10" s="187">
        <f t="shared" si="0"/>
        <v>41</v>
      </c>
      <c r="C10" s="187">
        <f t="shared" si="1"/>
        <v>142</v>
      </c>
      <c r="D10" s="187">
        <f t="shared" si="2"/>
        <v>46</v>
      </c>
      <c r="E10" s="187">
        <f t="shared" si="3"/>
        <v>161</v>
      </c>
      <c r="F10" s="187">
        <f t="shared" si="4"/>
        <v>50</v>
      </c>
      <c r="G10" s="187">
        <f t="shared" si="5"/>
        <v>173</v>
      </c>
      <c r="H10" s="187">
        <f t="shared" si="6"/>
        <v>58</v>
      </c>
      <c r="I10" s="187">
        <f t="shared" si="7"/>
        <v>203</v>
      </c>
      <c r="J10" s="187">
        <f t="shared" si="8"/>
        <v>61</v>
      </c>
      <c r="K10" s="187">
        <f t="shared" si="9"/>
        <v>212</v>
      </c>
      <c r="L10" s="187">
        <f t="shared" si="10"/>
        <v>63</v>
      </c>
      <c r="M10" s="187">
        <f t="shared" si="11"/>
        <v>222</v>
      </c>
      <c r="N10" s="187">
        <f t="shared" si="12"/>
        <v>66</v>
      </c>
      <c r="O10" s="187">
        <f t="shared" si="13"/>
        <v>229</v>
      </c>
      <c r="P10" s="187">
        <f t="shared" si="14"/>
        <v>70</v>
      </c>
      <c r="Q10" s="187">
        <f t="shared" si="15"/>
        <v>244</v>
      </c>
      <c r="R10" s="187">
        <f t="shared" si="16"/>
        <v>73</v>
      </c>
      <c r="S10" s="187">
        <f t="shared" si="17"/>
        <v>257</v>
      </c>
      <c r="T10" s="187">
        <f t="shared" si="18"/>
        <v>77</v>
      </c>
      <c r="U10" s="187">
        <f t="shared" si="19"/>
        <v>270</v>
      </c>
      <c r="V10" s="187">
        <f t="shared" si="20"/>
        <v>81</v>
      </c>
      <c r="W10" s="187">
        <f t="shared" si="21"/>
        <v>282</v>
      </c>
      <c r="X10" s="187">
        <f t="shared" si="22"/>
        <v>85</v>
      </c>
      <c r="Y10" s="187">
        <f t="shared" si="23"/>
        <v>296</v>
      </c>
      <c r="Z10" s="187">
        <f t="shared" si="24"/>
        <v>88</v>
      </c>
      <c r="AA10" s="187">
        <f t="shared" si="25"/>
        <v>308</v>
      </c>
      <c r="AB10" s="187">
        <f t="shared" si="26"/>
        <v>93</v>
      </c>
      <c r="AC10" s="188">
        <f t="shared" si="27"/>
        <v>324</v>
      </c>
    </row>
    <row r="11" spans="1:29" s="189" customFormat="1" ht="10.5" customHeight="1">
      <c r="A11" s="186">
        <v>6</v>
      </c>
      <c r="B11" s="187">
        <f t="shared" si="0"/>
        <v>49</v>
      </c>
      <c r="C11" s="187">
        <f t="shared" si="1"/>
        <v>171</v>
      </c>
      <c r="D11" s="187">
        <f t="shared" si="2"/>
        <v>55</v>
      </c>
      <c r="E11" s="187">
        <f t="shared" si="3"/>
        <v>193</v>
      </c>
      <c r="F11" s="187">
        <f t="shared" si="4"/>
        <v>59</v>
      </c>
      <c r="G11" s="187">
        <f t="shared" si="5"/>
        <v>208</v>
      </c>
      <c r="H11" s="187">
        <f t="shared" si="6"/>
        <v>70</v>
      </c>
      <c r="I11" s="187">
        <f t="shared" si="7"/>
        <v>244</v>
      </c>
      <c r="J11" s="187">
        <f t="shared" si="8"/>
        <v>73</v>
      </c>
      <c r="K11" s="187">
        <f t="shared" si="9"/>
        <v>254</v>
      </c>
      <c r="L11" s="187">
        <f t="shared" si="10"/>
        <v>76</v>
      </c>
      <c r="M11" s="187">
        <f t="shared" si="11"/>
        <v>266</v>
      </c>
      <c r="N11" s="187">
        <f t="shared" si="12"/>
        <v>79</v>
      </c>
      <c r="O11" s="187">
        <f t="shared" si="13"/>
        <v>275</v>
      </c>
      <c r="P11" s="187">
        <f t="shared" si="14"/>
        <v>84</v>
      </c>
      <c r="Q11" s="187">
        <f t="shared" si="15"/>
        <v>293</v>
      </c>
      <c r="R11" s="187">
        <f t="shared" si="16"/>
        <v>88</v>
      </c>
      <c r="S11" s="187">
        <f t="shared" si="17"/>
        <v>308</v>
      </c>
      <c r="T11" s="187">
        <f t="shared" si="18"/>
        <v>92</v>
      </c>
      <c r="U11" s="187">
        <f t="shared" si="19"/>
        <v>324</v>
      </c>
      <c r="V11" s="187">
        <f t="shared" si="20"/>
        <v>97</v>
      </c>
      <c r="W11" s="187">
        <f t="shared" si="21"/>
        <v>339</v>
      </c>
      <c r="X11" s="187">
        <f t="shared" si="22"/>
        <v>102</v>
      </c>
      <c r="Y11" s="187">
        <f t="shared" si="23"/>
        <v>356</v>
      </c>
      <c r="Z11" s="187">
        <f t="shared" si="24"/>
        <v>106</v>
      </c>
      <c r="AA11" s="187">
        <f t="shared" si="25"/>
        <v>370</v>
      </c>
      <c r="AB11" s="187">
        <f t="shared" si="26"/>
        <v>111</v>
      </c>
      <c r="AC11" s="188">
        <f t="shared" si="27"/>
        <v>389</v>
      </c>
    </row>
    <row r="12" spans="1:29" s="189" customFormat="1" ht="10.5" customHeight="1">
      <c r="A12" s="186">
        <v>7</v>
      </c>
      <c r="B12" s="187">
        <f t="shared" si="0"/>
        <v>57</v>
      </c>
      <c r="C12" s="187">
        <f t="shared" si="1"/>
        <v>199</v>
      </c>
      <c r="D12" s="187">
        <f t="shared" si="2"/>
        <v>64</v>
      </c>
      <c r="E12" s="187">
        <f t="shared" si="3"/>
        <v>225</v>
      </c>
      <c r="F12" s="187">
        <f t="shared" si="4"/>
        <v>69</v>
      </c>
      <c r="G12" s="187">
        <f t="shared" si="5"/>
        <v>243</v>
      </c>
      <c r="H12" s="187">
        <f t="shared" si="6"/>
        <v>81</v>
      </c>
      <c r="I12" s="187">
        <f t="shared" si="7"/>
        <v>285</v>
      </c>
      <c r="J12" s="187">
        <f t="shared" si="8"/>
        <v>85</v>
      </c>
      <c r="K12" s="187">
        <f t="shared" si="9"/>
        <v>296</v>
      </c>
      <c r="L12" s="187">
        <f t="shared" si="10"/>
        <v>89</v>
      </c>
      <c r="M12" s="187">
        <f t="shared" si="11"/>
        <v>310</v>
      </c>
      <c r="N12" s="187">
        <f t="shared" si="12"/>
        <v>92</v>
      </c>
      <c r="O12" s="187">
        <f t="shared" si="13"/>
        <v>321</v>
      </c>
      <c r="P12" s="187">
        <f t="shared" si="14"/>
        <v>98</v>
      </c>
      <c r="Q12" s="187">
        <f t="shared" si="15"/>
        <v>342</v>
      </c>
      <c r="R12" s="187">
        <f t="shared" si="16"/>
        <v>103</v>
      </c>
      <c r="S12" s="187">
        <f t="shared" si="17"/>
        <v>359</v>
      </c>
      <c r="T12" s="187">
        <f t="shared" si="18"/>
        <v>108</v>
      </c>
      <c r="U12" s="187">
        <f t="shared" si="19"/>
        <v>377</v>
      </c>
      <c r="V12" s="187">
        <f t="shared" si="20"/>
        <v>113</v>
      </c>
      <c r="W12" s="187">
        <f t="shared" si="21"/>
        <v>395</v>
      </c>
      <c r="X12" s="187">
        <f t="shared" si="22"/>
        <v>119</v>
      </c>
      <c r="Y12" s="187">
        <f t="shared" si="23"/>
        <v>415</v>
      </c>
      <c r="Z12" s="187">
        <f t="shared" si="24"/>
        <v>123</v>
      </c>
      <c r="AA12" s="187">
        <f t="shared" si="25"/>
        <v>431</v>
      </c>
      <c r="AB12" s="187">
        <f t="shared" si="26"/>
        <v>130</v>
      </c>
      <c r="AC12" s="188">
        <f t="shared" si="27"/>
        <v>454</v>
      </c>
    </row>
    <row r="13" spans="1:29" s="189" customFormat="1" ht="10.5" customHeight="1">
      <c r="A13" s="186">
        <v>8</v>
      </c>
      <c r="B13" s="187">
        <f t="shared" si="0"/>
        <v>65</v>
      </c>
      <c r="C13" s="187">
        <f t="shared" si="1"/>
        <v>228</v>
      </c>
      <c r="D13" s="187">
        <f t="shared" si="2"/>
        <v>74</v>
      </c>
      <c r="E13" s="187">
        <f t="shared" si="3"/>
        <v>257</v>
      </c>
      <c r="F13" s="187">
        <f t="shared" si="4"/>
        <v>79</v>
      </c>
      <c r="G13" s="187">
        <f t="shared" si="5"/>
        <v>277</v>
      </c>
      <c r="H13" s="187">
        <f t="shared" si="6"/>
        <v>93</v>
      </c>
      <c r="I13" s="187">
        <f t="shared" si="7"/>
        <v>325</v>
      </c>
      <c r="J13" s="187">
        <f t="shared" si="8"/>
        <v>97</v>
      </c>
      <c r="K13" s="187">
        <f t="shared" si="9"/>
        <v>339</v>
      </c>
      <c r="L13" s="187">
        <f t="shared" si="10"/>
        <v>101</v>
      </c>
      <c r="M13" s="187">
        <f t="shared" si="11"/>
        <v>355</v>
      </c>
      <c r="N13" s="187">
        <f t="shared" si="12"/>
        <v>105</v>
      </c>
      <c r="O13" s="187">
        <f t="shared" si="13"/>
        <v>367</v>
      </c>
      <c r="P13" s="187">
        <f t="shared" si="14"/>
        <v>112</v>
      </c>
      <c r="Q13" s="187">
        <f t="shared" si="15"/>
        <v>391</v>
      </c>
      <c r="R13" s="187">
        <f t="shared" si="16"/>
        <v>117</v>
      </c>
      <c r="S13" s="187">
        <f t="shared" si="17"/>
        <v>411</v>
      </c>
      <c r="T13" s="187">
        <f t="shared" si="18"/>
        <v>123</v>
      </c>
      <c r="U13" s="187">
        <f t="shared" si="19"/>
        <v>431</v>
      </c>
      <c r="V13" s="187">
        <f t="shared" si="20"/>
        <v>129</v>
      </c>
      <c r="W13" s="187">
        <f t="shared" si="21"/>
        <v>452</v>
      </c>
      <c r="X13" s="187">
        <f t="shared" si="22"/>
        <v>136</v>
      </c>
      <c r="Y13" s="187">
        <f t="shared" si="23"/>
        <v>474</v>
      </c>
      <c r="Z13" s="187">
        <f t="shared" si="24"/>
        <v>141</v>
      </c>
      <c r="AA13" s="187">
        <f t="shared" si="25"/>
        <v>493</v>
      </c>
      <c r="AB13" s="187">
        <f t="shared" si="26"/>
        <v>148</v>
      </c>
      <c r="AC13" s="188">
        <f t="shared" si="27"/>
        <v>518</v>
      </c>
    </row>
    <row r="14" spans="1:29" s="189" customFormat="1" ht="10.5" customHeight="1">
      <c r="A14" s="186">
        <v>9</v>
      </c>
      <c r="B14" s="187">
        <f t="shared" si="0"/>
        <v>73</v>
      </c>
      <c r="C14" s="187">
        <f t="shared" si="1"/>
        <v>256</v>
      </c>
      <c r="D14" s="187">
        <f t="shared" si="2"/>
        <v>83</v>
      </c>
      <c r="E14" s="187">
        <f t="shared" si="3"/>
        <v>290</v>
      </c>
      <c r="F14" s="187">
        <f t="shared" si="4"/>
        <v>89</v>
      </c>
      <c r="G14" s="187">
        <f t="shared" si="5"/>
        <v>312</v>
      </c>
      <c r="H14" s="187">
        <f t="shared" si="6"/>
        <v>105</v>
      </c>
      <c r="I14" s="187">
        <f t="shared" si="7"/>
        <v>366</v>
      </c>
      <c r="J14" s="187">
        <f t="shared" si="8"/>
        <v>109</v>
      </c>
      <c r="K14" s="187">
        <f t="shared" si="9"/>
        <v>381</v>
      </c>
      <c r="L14" s="187">
        <f t="shared" si="10"/>
        <v>114</v>
      </c>
      <c r="M14" s="187">
        <f t="shared" si="11"/>
        <v>399</v>
      </c>
      <c r="N14" s="187">
        <f t="shared" si="12"/>
        <v>118</v>
      </c>
      <c r="O14" s="187">
        <f t="shared" si="13"/>
        <v>413</v>
      </c>
      <c r="P14" s="187">
        <f t="shared" si="14"/>
        <v>126</v>
      </c>
      <c r="Q14" s="187">
        <f t="shared" si="15"/>
        <v>440</v>
      </c>
      <c r="R14" s="187">
        <f t="shared" si="16"/>
        <v>132</v>
      </c>
      <c r="S14" s="187">
        <f t="shared" si="17"/>
        <v>462</v>
      </c>
      <c r="T14" s="187">
        <f t="shared" si="18"/>
        <v>139</v>
      </c>
      <c r="U14" s="187">
        <f t="shared" si="19"/>
        <v>485</v>
      </c>
      <c r="V14" s="187">
        <f t="shared" si="20"/>
        <v>145</v>
      </c>
      <c r="W14" s="187">
        <f t="shared" si="21"/>
        <v>508</v>
      </c>
      <c r="X14" s="187">
        <f t="shared" si="22"/>
        <v>152</v>
      </c>
      <c r="Y14" s="187">
        <f t="shared" si="23"/>
        <v>534</v>
      </c>
      <c r="Z14" s="187">
        <f t="shared" si="24"/>
        <v>158</v>
      </c>
      <c r="AA14" s="187">
        <f t="shared" si="25"/>
        <v>554</v>
      </c>
      <c r="AB14" s="187">
        <f t="shared" si="26"/>
        <v>167</v>
      </c>
      <c r="AC14" s="188">
        <f t="shared" si="27"/>
        <v>583</v>
      </c>
    </row>
    <row r="15" spans="1:29" s="189" customFormat="1" ht="10.5" customHeight="1">
      <c r="A15" s="186">
        <v>10</v>
      </c>
      <c r="B15" s="187">
        <f t="shared" si="0"/>
        <v>81</v>
      </c>
      <c r="C15" s="187">
        <f t="shared" si="1"/>
        <v>285</v>
      </c>
      <c r="D15" s="187">
        <f t="shared" si="2"/>
        <v>92</v>
      </c>
      <c r="E15" s="187">
        <f t="shared" si="3"/>
        <v>322</v>
      </c>
      <c r="F15" s="187">
        <f t="shared" si="4"/>
        <v>99</v>
      </c>
      <c r="G15" s="187">
        <f t="shared" si="5"/>
        <v>347</v>
      </c>
      <c r="H15" s="187">
        <f t="shared" si="6"/>
        <v>116</v>
      </c>
      <c r="I15" s="187">
        <f t="shared" si="7"/>
        <v>407</v>
      </c>
      <c r="J15" s="187">
        <f t="shared" si="8"/>
        <v>121</v>
      </c>
      <c r="K15" s="187">
        <f t="shared" si="9"/>
        <v>424</v>
      </c>
      <c r="L15" s="187">
        <f t="shared" si="10"/>
        <v>127</v>
      </c>
      <c r="M15" s="187">
        <f t="shared" si="11"/>
        <v>444</v>
      </c>
      <c r="N15" s="187">
        <f t="shared" si="12"/>
        <v>131</v>
      </c>
      <c r="O15" s="187">
        <f t="shared" si="13"/>
        <v>459</v>
      </c>
      <c r="P15" s="187">
        <f t="shared" si="14"/>
        <v>140</v>
      </c>
      <c r="Q15" s="187">
        <f t="shared" si="15"/>
        <v>489</v>
      </c>
      <c r="R15" s="187">
        <f t="shared" si="16"/>
        <v>147</v>
      </c>
      <c r="S15" s="187">
        <f t="shared" si="17"/>
        <v>514</v>
      </c>
      <c r="T15" s="187">
        <f t="shared" si="18"/>
        <v>154</v>
      </c>
      <c r="U15" s="187">
        <f t="shared" si="19"/>
        <v>539</v>
      </c>
      <c r="V15" s="187">
        <f t="shared" si="20"/>
        <v>161</v>
      </c>
      <c r="W15" s="187">
        <f t="shared" si="21"/>
        <v>565</v>
      </c>
      <c r="X15" s="187">
        <f t="shared" si="22"/>
        <v>169</v>
      </c>
      <c r="Y15" s="187">
        <f t="shared" si="23"/>
        <v>593</v>
      </c>
      <c r="Z15" s="187">
        <f t="shared" si="24"/>
        <v>176</v>
      </c>
      <c r="AA15" s="187">
        <f t="shared" si="25"/>
        <v>616</v>
      </c>
      <c r="AB15" s="187">
        <f t="shared" si="26"/>
        <v>185</v>
      </c>
      <c r="AC15" s="188">
        <f t="shared" si="27"/>
        <v>648</v>
      </c>
    </row>
    <row r="16" spans="1:29" s="189" customFormat="1" ht="10.5" customHeight="1">
      <c r="A16" s="186">
        <v>11</v>
      </c>
      <c r="B16" s="187">
        <f t="shared" si="0"/>
        <v>90</v>
      </c>
      <c r="C16" s="187">
        <f t="shared" si="1"/>
        <v>313</v>
      </c>
      <c r="D16" s="187">
        <f t="shared" si="2"/>
        <v>101</v>
      </c>
      <c r="E16" s="187">
        <f t="shared" si="3"/>
        <v>354</v>
      </c>
      <c r="F16" s="187">
        <f t="shared" si="4"/>
        <v>109</v>
      </c>
      <c r="G16" s="187">
        <f t="shared" si="5"/>
        <v>381</v>
      </c>
      <c r="H16" s="187">
        <f t="shared" si="6"/>
        <v>128</v>
      </c>
      <c r="I16" s="187">
        <f t="shared" si="7"/>
        <v>447</v>
      </c>
      <c r="J16" s="187">
        <f t="shared" si="8"/>
        <v>133</v>
      </c>
      <c r="K16" s="187">
        <f t="shared" si="9"/>
        <v>466</v>
      </c>
      <c r="L16" s="187">
        <f t="shared" si="10"/>
        <v>139</v>
      </c>
      <c r="M16" s="187">
        <f t="shared" si="11"/>
        <v>488</v>
      </c>
      <c r="N16" s="187">
        <f t="shared" si="12"/>
        <v>144</v>
      </c>
      <c r="O16" s="187">
        <f t="shared" si="13"/>
        <v>505</v>
      </c>
      <c r="P16" s="187">
        <f t="shared" si="14"/>
        <v>154</v>
      </c>
      <c r="Q16" s="187">
        <f t="shared" si="15"/>
        <v>538</v>
      </c>
      <c r="R16" s="187">
        <f t="shared" si="16"/>
        <v>161</v>
      </c>
      <c r="S16" s="187">
        <f t="shared" si="17"/>
        <v>565</v>
      </c>
      <c r="T16" s="187">
        <f t="shared" si="18"/>
        <v>169</v>
      </c>
      <c r="U16" s="187">
        <f t="shared" si="19"/>
        <v>593</v>
      </c>
      <c r="V16" s="187">
        <f t="shared" si="20"/>
        <v>177</v>
      </c>
      <c r="W16" s="187">
        <f t="shared" si="21"/>
        <v>621</v>
      </c>
      <c r="X16" s="187">
        <f t="shared" si="22"/>
        <v>186</v>
      </c>
      <c r="Y16" s="187">
        <f t="shared" si="23"/>
        <v>652</v>
      </c>
      <c r="Z16" s="187">
        <f t="shared" si="24"/>
        <v>194</v>
      </c>
      <c r="AA16" s="187">
        <f t="shared" si="25"/>
        <v>678</v>
      </c>
      <c r="AB16" s="187">
        <f t="shared" si="26"/>
        <v>204</v>
      </c>
      <c r="AC16" s="188">
        <f t="shared" si="27"/>
        <v>713</v>
      </c>
    </row>
    <row r="17" spans="1:29" s="189" customFormat="1" ht="10.5" customHeight="1">
      <c r="A17" s="186">
        <v>12</v>
      </c>
      <c r="B17" s="187">
        <f t="shared" si="0"/>
        <v>98</v>
      </c>
      <c r="C17" s="187">
        <f t="shared" si="1"/>
        <v>342</v>
      </c>
      <c r="D17" s="187">
        <f t="shared" si="2"/>
        <v>110</v>
      </c>
      <c r="E17" s="187">
        <f t="shared" si="3"/>
        <v>386</v>
      </c>
      <c r="F17" s="187">
        <f t="shared" si="4"/>
        <v>119</v>
      </c>
      <c r="G17" s="187">
        <f t="shared" si="5"/>
        <v>416</v>
      </c>
      <c r="H17" s="187">
        <f t="shared" si="6"/>
        <v>139</v>
      </c>
      <c r="I17" s="187">
        <f t="shared" si="7"/>
        <v>488</v>
      </c>
      <c r="J17" s="187">
        <f t="shared" si="8"/>
        <v>145</v>
      </c>
      <c r="K17" s="187">
        <f t="shared" si="9"/>
        <v>508</v>
      </c>
      <c r="L17" s="187">
        <f t="shared" si="10"/>
        <v>152</v>
      </c>
      <c r="M17" s="187">
        <f t="shared" si="11"/>
        <v>532</v>
      </c>
      <c r="N17" s="187">
        <f t="shared" si="12"/>
        <v>157</v>
      </c>
      <c r="O17" s="187">
        <f t="shared" si="13"/>
        <v>551</v>
      </c>
      <c r="P17" s="187">
        <f t="shared" si="14"/>
        <v>168</v>
      </c>
      <c r="Q17" s="187">
        <f t="shared" si="15"/>
        <v>587</v>
      </c>
      <c r="R17" s="187">
        <f t="shared" si="16"/>
        <v>176</v>
      </c>
      <c r="S17" s="187">
        <f t="shared" si="17"/>
        <v>616</v>
      </c>
      <c r="T17" s="187">
        <f t="shared" si="18"/>
        <v>185</v>
      </c>
      <c r="U17" s="187">
        <f t="shared" si="19"/>
        <v>647</v>
      </c>
      <c r="V17" s="187">
        <f t="shared" si="20"/>
        <v>194</v>
      </c>
      <c r="W17" s="187">
        <f t="shared" si="21"/>
        <v>678</v>
      </c>
      <c r="X17" s="187">
        <f t="shared" si="22"/>
        <v>203</v>
      </c>
      <c r="Y17" s="187">
        <f t="shared" si="23"/>
        <v>711</v>
      </c>
      <c r="Z17" s="187">
        <f t="shared" si="24"/>
        <v>211</v>
      </c>
      <c r="AA17" s="187">
        <f t="shared" si="25"/>
        <v>739</v>
      </c>
      <c r="AB17" s="187">
        <f t="shared" si="26"/>
        <v>222</v>
      </c>
      <c r="AC17" s="188">
        <f t="shared" si="27"/>
        <v>778</v>
      </c>
    </row>
    <row r="18" spans="1:29" s="189" customFormat="1" ht="10.5" customHeight="1">
      <c r="A18" s="186">
        <v>13</v>
      </c>
      <c r="B18" s="187">
        <f t="shared" si="0"/>
        <v>106</v>
      </c>
      <c r="C18" s="187">
        <f t="shared" si="1"/>
        <v>370</v>
      </c>
      <c r="D18" s="187">
        <f t="shared" si="2"/>
        <v>120</v>
      </c>
      <c r="E18" s="187">
        <f t="shared" si="3"/>
        <v>418</v>
      </c>
      <c r="F18" s="187">
        <f t="shared" si="4"/>
        <v>129</v>
      </c>
      <c r="G18" s="187">
        <f t="shared" si="5"/>
        <v>450</v>
      </c>
      <c r="H18" s="187">
        <f t="shared" si="6"/>
        <v>151</v>
      </c>
      <c r="I18" s="187">
        <f t="shared" si="7"/>
        <v>529</v>
      </c>
      <c r="J18" s="187">
        <f t="shared" si="8"/>
        <v>157</v>
      </c>
      <c r="K18" s="187">
        <f t="shared" si="9"/>
        <v>551</v>
      </c>
      <c r="L18" s="187">
        <f t="shared" si="10"/>
        <v>165</v>
      </c>
      <c r="M18" s="187">
        <f t="shared" si="11"/>
        <v>577</v>
      </c>
      <c r="N18" s="187">
        <f t="shared" si="12"/>
        <v>170</v>
      </c>
      <c r="O18" s="187">
        <f t="shared" si="13"/>
        <v>597</v>
      </c>
      <c r="P18" s="187">
        <f t="shared" si="14"/>
        <v>182</v>
      </c>
      <c r="Q18" s="187">
        <f t="shared" si="15"/>
        <v>636</v>
      </c>
      <c r="R18" s="187">
        <f t="shared" si="16"/>
        <v>191</v>
      </c>
      <c r="S18" s="187">
        <f t="shared" si="17"/>
        <v>668</v>
      </c>
      <c r="T18" s="187">
        <f t="shared" si="18"/>
        <v>200</v>
      </c>
      <c r="U18" s="187">
        <f t="shared" si="19"/>
        <v>701</v>
      </c>
      <c r="V18" s="187">
        <f t="shared" si="20"/>
        <v>210</v>
      </c>
      <c r="W18" s="187">
        <f t="shared" si="21"/>
        <v>734</v>
      </c>
      <c r="X18" s="187">
        <f t="shared" si="22"/>
        <v>220</v>
      </c>
      <c r="Y18" s="187">
        <f t="shared" si="23"/>
        <v>771</v>
      </c>
      <c r="Z18" s="187">
        <f t="shared" si="24"/>
        <v>229</v>
      </c>
      <c r="AA18" s="187">
        <f t="shared" si="25"/>
        <v>801</v>
      </c>
      <c r="AB18" s="187">
        <f t="shared" si="26"/>
        <v>241</v>
      </c>
      <c r="AC18" s="188">
        <f t="shared" si="27"/>
        <v>843</v>
      </c>
    </row>
    <row r="19" spans="1:29" s="189" customFormat="1" ht="10.5" customHeight="1">
      <c r="A19" s="186">
        <v>14</v>
      </c>
      <c r="B19" s="187">
        <f t="shared" si="0"/>
        <v>114</v>
      </c>
      <c r="C19" s="187">
        <f t="shared" si="1"/>
        <v>399</v>
      </c>
      <c r="D19" s="187">
        <f t="shared" si="2"/>
        <v>129</v>
      </c>
      <c r="E19" s="187">
        <f t="shared" si="3"/>
        <v>451</v>
      </c>
      <c r="F19" s="187">
        <f t="shared" si="4"/>
        <v>139</v>
      </c>
      <c r="G19" s="187">
        <f t="shared" si="5"/>
        <v>485</v>
      </c>
      <c r="H19" s="187">
        <f t="shared" si="6"/>
        <v>163</v>
      </c>
      <c r="I19" s="187">
        <f t="shared" si="7"/>
        <v>569</v>
      </c>
      <c r="J19" s="187">
        <f t="shared" si="8"/>
        <v>169</v>
      </c>
      <c r="K19" s="187">
        <f t="shared" si="9"/>
        <v>593</v>
      </c>
      <c r="L19" s="187">
        <f t="shared" si="10"/>
        <v>177</v>
      </c>
      <c r="M19" s="187">
        <f t="shared" si="11"/>
        <v>621</v>
      </c>
      <c r="N19" s="187">
        <f t="shared" si="12"/>
        <v>184</v>
      </c>
      <c r="O19" s="187">
        <f t="shared" si="13"/>
        <v>642</v>
      </c>
      <c r="P19" s="187">
        <f t="shared" si="14"/>
        <v>196</v>
      </c>
      <c r="Q19" s="187">
        <f t="shared" si="15"/>
        <v>684</v>
      </c>
      <c r="R19" s="187">
        <f t="shared" si="16"/>
        <v>205</v>
      </c>
      <c r="S19" s="187">
        <f t="shared" si="17"/>
        <v>719</v>
      </c>
      <c r="T19" s="187">
        <f t="shared" si="18"/>
        <v>216</v>
      </c>
      <c r="U19" s="187">
        <f t="shared" si="19"/>
        <v>755</v>
      </c>
      <c r="V19" s="187">
        <f t="shared" si="20"/>
        <v>226</v>
      </c>
      <c r="W19" s="187">
        <f t="shared" si="21"/>
        <v>791</v>
      </c>
      <c r="X19" s="187">
        <f t="shared" si="22"/>
        <v>237</v>
      </c>
      <c r="Y19" s="187">
        <f t="shared" si="23"/>
        <v>830</v>
      </c>
      <c r="Z19" s="187">
        <f t="shared" si="24"/>
        <v>246</v>
      </c>
      <c r="AA19" s="187">
        <f t="shared" si="25"/>
        <v>862</v>
      </c>
      <c r="AB19" s="187">
        <f t="shared" si="26"/>
        <v>259</v>
      </c>
      <c r="AC19" s="188">
        <f t="shared" si="27"/>
        <v>907</v>
      </c>
    </row>
    <row r="20" spans="1:29" s="189" customFormat="1" ht="10.5" customHeight="1">
      <c r="A20" s="186">
        <v>15</v>
      </c>
      <c r="B20" s="187">
        <f t="shared" si="0"/>
        <v>122</v>
      </c>
      <c r="C20" s="187">
        <f t="shared" si="1"/>
        <v>427</v>
      </c>
      <c r="D20" s="187">
        <f t="shared" si="2"/>
        <v>138</v>
      </c>
      <c r="E20" s="187">
        <f t="shared" si="3"/>
        <v>483</v>
      </c>
      <c r="F20" s="187">
        <f t="shared" si="4"/>
        <v>149</v>
      </c>
      <c r="G20" s="187">
        <f t="shared" si="5"/>
        <v>520</v>
      </c>
      <c r="H20" s="187">
        <f t="shared" si="6"/>
        <v>174</v>
      </c>
      <c r="I20" s="187">
        <f t="shared" si="7"/>
        <v>610</v>
      </c>
      <c r="J20" s="187">
        <f t="shared" si="8"/>
        <v>182</v>
      </c>
      <c r="K20" s="187">
        <f t="shared" si="9"/>
        <v>635</v>
      </c>
      <c r="L20" s="187">
        <f t="shared" si="10"/>
        <v>190</v>
      </c>
      <c r="M20" s="187">
        <f t="shared" si="11"/>
        <v>665</v>
      </c>
      <c r="N20" s="187">
        <f t="shared" si="12"/>
        <v>197</v>
      </c>
      <c r="O20" s="187">
        <f t="shared" si="13"/>
        <v>688</v>
      </c>
      <c r="P20" s="187">
        <f t="shared" si="14"/>
        <v>210</v>
      </c>
      <c r="Q20" s="187">
        <f t="shared" si="15"/>
        <v>733</v>
      </c>
      <c r="R20" s="187">
        <f t="shared" si="16"/>
        <v>220</v>
      </c>
      <c r="S20" s="187">
        <f t="shared" si="17"/>
        <v>770</v>
      </c>
      <c r="T20" s="187">
        <f t="shared" si="18"/>
        <v>231</v>
      </c>
      <c r="U20" s="187">
        <f t="shared" si="19"/>
        <v>809</v>
      </c>
      <c r="V20" s="187">
        <f t="shared" si="20"/>
        <v>242</v>
      </c>
      <c r="W20" s="187">
        <f t="shared" si="21"/>
        <v>847</v>
      </c>
      <c r="X20" s="187">
        <f t="shared" si="22"/>
        <v>254</v>
      </c>
      <c r="Y20" s="187">
        <f t="shared" si="23"/>
        <v>889</v>
      </c>
      <c r="Z20" s="187">
        <f t="shared" si="24"/>
        <v>264</v>
      </c>
      <c r="AA20" s="187">
        <f t="shared" si="25"/>
        <v>924</v>
      </c>
      <c r="AB20" s="187">
        <f t="shared" si="26"/>
        <v>278</v>
      </c>
      <c r="AC20" s="188">
        <f t="shared" si="27"/>
        <v>972</v>
      </c>
    </row>
    <row r="21" spans="1:29" s="189" customFormat="1" ht="10.5" customHeight="1">
      <c r="A21" s="186">
        <v>16</v>
      </c>
      <c r="B21" s="187">
        <f t="shared" si="0"/>
        <v>130</v>
      </c>
      <c r="C21" s="187">
        <f t="shared" si="1"/>
        <v>456</v>
      </c>
      <c r="D21" s="187">
        <f t="shared" si="2"/>
        <v>147</v>
      </c>
      <c r="E21" s="187">
        <f t="shared" si="3"/>
        <v>515</v>
      </c>
      <c r="F21" s="187">
        <f t="shared" si="4"/>
        <v>158</v>
      </c>
      <c r="G21" s="187">
        <f t="shared" si="5"/>
        <v>554</v>
      </c>
      <c r="H21" s="187">
        <f t="shared" si="6"/>
        <v>186</v>
      </c>
      <c r="I21" s="187">
        <f t="shared" si="7"/>
        <v>650</v>
      </c>
      <c r="J21" s="187">
        <f t="shared" si="8"/>
        <v>194</v>
      </c>
      <c r="K21" s="187">
        <f t="shared" si="9"/>
        <v>678</v>
      </c>
      <c r="L21" s="187">
        <f t="shared" si="10"/>
        <v>203</v>
      </c>
      <c r="M21" s="187">
        <f t="shared" si="11"/>
        <v>710</v>
      </c>
      <c r="N21" s="187">
        <f t="shared" si="12"/>
        <v>210</v>
      </c>
      <c r="O21" s="187">
        <f t="shared" si="13"/>
        <v>734</v>
      </c>
      <c r="P21" s="187">
        <f t="shared" si="14"/>
        <v>223</v>
      </c>
      <c r="Q21" s="187">
        <f t="shared" si="15"/>
        <v>782</v>
      </c>
      <c r="R21" s="187">
        <f t="shared" si="16"/>
        <v>235</v>
      </c>
      <c r="S21" s="187">
        <f t="shared" si="17"/>
        <v>822</v>
      </c>
      <c r="T21" s="187">
        <f t="shared" si="18"/>
        <v>247</v>
      </c>
      <c r="U21" s="187">
        <f t="shared" si="19"/>
        <v>863</v>
      </c>
      <c r="V21" s="187">
        <f t="shared" si="20"/>
        <v>258</v>
      </c>
      <c r="W21" s="187">
        <f t="shared" si="21"/>
        <v>903</v>
      </c>
      <c r="X21" s="187">
        <f t="shared" si="22"/>
        <v>271</v>
      </c>
      <c r="Y21" s="187">
        <f t="shared" si="23"/>
        <v>949</v>
      </c>
      <c r="Z21" s="187">
        <f t="shared" si="24"/>
        <v>282</v>
      </c>
      <c r="AA21" s="187">
        <f t="shared" si="25"/>
        <v>986</v>
      </c>
      <c r="AB21" s="187">
        <f t="shared" si="26"/>
        <v>296</v>
      </c>
      <c r="AC21" s="188">
        <f t="shared" si="27"/>
        <v>1037</v>
      </c>
    </row>
    <row r="22" spans="1:29" s="189" customFormat="1" ht="10.5" customHeight="1">
      <c r="A22" s="186">
        <v>17</v>
      </c>
      <c r="B22" s="187">
        <f t="shared" si="0"/>
        <v>138</v>
      </c>
      <c r="C22" s="187">
        <f t="shared" si="1"/>
        <v>484</v>
      </c>
      <c r="D22" s="187">
        <f t="shared" si="2"/>
        <v>156</v>
      </c>
      <c r="E22" s="187">
        <f t="shared" si="3"/>
        <v>547</v>
      </c>
      <c r="F22" s="187">
        <f t="shared" si="4"/>
        <v>168</v>
      </c>
      <c r="G22" s="187">
        <f t="shared" si="5"/>
        <v>589</v>
      </c>
      <c r="H22" s="187">
        <f t="shared" si="6"/>
        <v>197</v>
      </c>
      <c r="I22" s="187">
        <f t="shared" si="7"/>
        <v>691</v>
      </c>
      <c r="J22" s="187">
        <f t="shared" si="8"/>
        <v>206</v>
      </c>
      <c r="K22" s="187">
        <f t="shared" si="9"/>
        <v>720</v>
      </c>
      <c r="L22" s="187">
        <f t="shared" si="10"/>
        <v>215</v>
      </c>
      <c r="M22" s="187">
        <f t="shared" si="11"/>
        <v>754</v>
      </c>
      <c r="N22" s="187">
        <f t="shared" si="12"/>
        <v>223</v>
      </c>
      <c r="O22" s="187">
        <f t="shared" si="13"/>
        <v>780</v>
      </c>
      <c r="P22" s="187">
        <f t="shared" si="14"/>
        <v>237</v>
      </c>
      <c r="Q22" s="187">
        <f t="shared" si="15"/>
        <v>831</v>
      </c>
      <c r="R22" s="187">
        <f t="shared" si="16"/>
        <v>249</v>
      </c>
      <c r="S22" s="187">
        <f t="shared" si="17"/>
        <v>873</v>
      </c>
      <c r="T22" s="187">
        <f t="shared" si="18"/>
        <v>262</v>
      </c>
      <c r="U22" s="187">
        <f t="shared" si="19"/>
        <v>917</v>
      </c>
      <c r="V22" s="187">
        <f t="shared" si="20"/>
        <v>274</v>
      </c>
      <c r="W22" s="187">
        <f t="shared" si="21"/>
        <v>960</v>
      </c>
      <c r="X22" s="187">
        <f t="shared" si="22"/>
        <v>288</v>
      </c>
      <c r="Y22" s="187">
        <f t="shared" si="23"/>
        <v>1008</v>
      </c>
      <c r="Z22" s="187">
        <f t="shared" si="24"/>
        <v>299</v>
      </c>
      <c r="AA22" s="187">
        <f t="shared" si="25"/>
        <v>1047</v>
      </c>
      <c r="AB22" s="187">
        <f t="shared" si="26"/>
        <v>315</v>
      </c>
      <c r="AC22" s="188">
        <f t="shared" si="27"/>
        <v>1102</v>
      </c>
    </row>
    <row r="23" spans="1:29" s="189" customFormat="1" ht="10.5" customHeight="1">
      <c r="A23" s="186">
        <v>18</v>
      </c>
      <c r="B23" s="187">
        <f t="shared" si="0"/>
        <v>147</v>
      </c>
      <c r="C23" s="187">
        <f t="shared" si="1"/>
        <v>513</v>
      </c>
      <c r="D23" s="187">
        <f t="shared" si="2"/>
        <v>166</v>
      </c>
      <c r="E23" s="187">
        <f t="shared" si="3"/>
        <v>579</v>
      </c>
      <c r="F23" s="187">
        <f t="shared" si="4"/>
        <v>178</v>
      </c>
      <c r="G23" s="187">
        <f t="shared" si="5"/>
        <v>624</v>
      </c>
      <c r="H23" s="187">
        <f t="shared" si="6"/>
        <v>209</v>
      </c>
      <c r="I23" s="187">
        <f t="shared" si="7"/>
        <v>732</v>
      </c>
      <c r="J23" s="187">
        <f t="shared" si="8"/>
        <v>218</v>
      </c>
      <c r="K23" s="187">
        <f t="shared" si="9"/>
        <v>762</v>
      </c>
      <c r="L23" s="187">
        <f t="shared" si="10"/>
        <v>228</v>
      </c>
      <c r="M23" s="187">
        <f t="shared" si="11"/>
        <v>798</v>
      </c>
      <c r="N23" s="187">
        <f t="shared" si="12"/>
        <v>236</v>
      </c>
      <c r="O23" s="187">
        <f t="shared" si="13"/>
        <v>826</v>
      </c>
      <c r="P23" s="187">
        <f t="shared" si="14"/>
        <v>251</v>
      </c>
      <c r="Q23" s="187">
        <f t="shared" si="15"/>
        <v>880</v>
      </c>
      <c r="R23" s="187">
        <f t="shared" si="16"/>
        <v>264</v>
      </c>
      <c r="S23" s="187">
        <f t="shared" si="17"/>
        <v>924</v>
      </c>
      <c r="T23" s="187">
        <f t="shared" si="18"/>
        <v>277</v>
      </c>
      <c r="U23" s="187">
        <f t="shared" si="19"/>
        <v>971</v>
      </c>
      <c r="V23" s="187">
        <f t="shared" si="20"/>
        <v>290</v>
      </c>
      <c r="W23" s="187">
        <f t="shared" si="21"/>
        <v>1016</v>
      </c>
      <c r="X23" s="187">
        <f t="shared" si="22"/>
        <v>305</v>
      </c>
      <c r="Y23" s="187">
        <f t="shared" si="23"/>
        <v>1067</v>
      </c>
      <c r="Z23" s="187">
        <f t="shared" si="24"/>
        <v>317</v>
      </c>
      <c r="AA23" s="187">
        <f t="shared" si="25"/>
        <v>1109</v>
      </c>
      <c r="AB23" s="187">
        <f t="shared" si="26"/>
        <v>333</v>
      </c>
      <c r="AC23" s="188">
        <f t="shared" si="27"/>
        <v>1167</v>
      </c>
    </row>
    <row r="24" spans="1:29" s="189" customFormat="1" ht="10.5" customHeight="1">
      <c r="A24" s="186">
        <v>19</v>
      </c>
      <c r="B24" s="187">
        <f t="shared" si="0"/>
        <v>155</v>
      </c>
      <c r="C24" s="187">
        <f t="shared" si="1"/>
        <v>541</v>
      </c>
      <c r="D24" s="187">
        <f t="shared" si="2"/>
        <v>175</v>
      </c>
      <c r="E24" s="187">
        <f t="shared" si="3"/>
        <v>612</v>
      </c>
      <c r="F24" s="187">
        <f t="shared" si="4"/>
        <v>188</v>
      </c>
      <c r="G24" s="187">
        <f t="shared" si="5"/>
        <v>658</v>
      </c>
      <c r="H24" s="187">
        <f t="shared" si="6"/>
        <v>221</v>
      </c>
      <c r="I24" s="187">
        <f t="shared" si="7"/>
        <v>772</v>
      </c>
      <c r="J24" s="187">
        <f t="shared" si="8"/>
        <v>230</v>
      </c>
      <c r="K24" s="187">
        <f t="shared" si="9"/>
        <v>805</v>
      </c>
      <c r="L24" s="187">
        <f t="shared" si="10"/>
        <v>241</v>
      </c>
      <c r="M24" s="187">
        <f t="shared" si="11"/>
        <v>843</v>
      </c>
      <c r="N24" s="187">
        <f t="shared" si="12"/>
        <v>249</v>
      </c>
      <c r="O24" s="187">
        <f t="shared" si="13"/>
        <v>872</v>
      </c>
      <c r="P24" s="187">
        <f t="shared" si="14"/>
        <v>265</v>
      </c>
      <c r="Q24" s="187">
        <f t="shared" si="15"/>
        <v>929</v>
      </c>
      <c r="R24" s="187">
        <f t="shared" si="16"/>
        <v>279</v>
      </c>
      <c r="S24" s="187">
        <f t="shared" si="17"/>
        <v>976</v>
      </c>
      <c r="T24" s="187">
        <f t="shared" si="18"/>
        <v>293</v>
      </c>
      <c r="U24" s="187">
        <f t="shared" si="19"/>
        <v>1025</v>
      </c>
      <c r="V24" s="187">
        <f t="shared" si="20"/>
        <v>307</v>
      </c>
      <c r="W24" s="187">
        <f t="shared" si="21"/>
        <v>1073</v>
      </c>
      <c r="X24" s="187">
        <f t="shared" si="22"/>
        <v>322</v>
      </c>
      <c r="Y24" s="187">
        <f t="shared" si="23"/>
        <v>1127</v>
      </c>
      <c r="Z24" s="187">
        <f t="shared" si="24"/>
        <v>334</v>
      </c>
      <c r="AA24" s="187">
        <f t="shared" si="25"/>
        <v>1170</v>
      </c>
      <c r="AB24" s="187">
        <f t="shared" si="26"/>
        <v>352</v>
      </c>
      <c r="AC24" s="188">
        <f t="shared" si="27"/>
        <v>1231</v>
      </c>
    </row>
    <row r="25" spans="1:29" s="189" customFormat="1" ht="10.5" customHeight="1">
      <c r="A25" s="186">
        <v>20</v>
      </c>
      <c r="B25" s="187">
        <f t="shared" si="0"/>
        <v>163</v>
      </c>
      <c r="C25" s="187">
        <f t="shared" si="1"/>
        <v>570</v>
      </c>
      <c r="D25" s="187">
        <f t="shared" si="2"/>
        <v>184</v>
      </c>
      <c r="E25" s="187">
        <f t="shared" si="3"/>
        <v>644</v>
      </c>
      <c r="F25" s="187">
        <f t="shared" si="4"/>
        <v>198</v>
      </c>
      <c r="G25" s="187">
        <f t="shared" si="5"/>
        <v>693</v>
      </c>
      <c r="H25" s="187">
        <f t="shared" si="6"/>
        <v>232</v>
      </c>
      <c r="I25" s="187">
        <f t="shared" si="7"/>
        <v>813</v>
      </c>
      <c r="J25" s="187">
        <f t="shared" si="8"/>
        <v>242</v>
      </c>
      <c r="K25" s="187">
        <f t="shared" si="9"/>
        <v>847</v>
      </c>
      <c r="L25" s="187">
        <f t="shared" si="10"/>
        <v>253</v>
      </c>
      <c r="M25" s="187">
        <f t="shared" si="11"/>
        <v>887</v>
      </c>
      <c r="N25" s="187">
        <f t="shared" si="12"/>
        <v>262</v>
      </c>
      <c r="O25" s="187">
        <f t="shared" si="13"/>
        <v>918</v>
      </c>
      <c r="P25" s="187">
        <f t="shared" si="14"/>
        <v>279</v>
      </c>
      <c r="Q25" s="187">
        <f t="shared" si="15"/>
        <v>978</v>
      </c>
      <c r="R25" s="187">
        <f t="shared" si="16"/>
        <v>293</v>
      </c>
      <c r="S25" s="187">
        <f t="shared" si="17"/>
        <v>1027</v>
      </c>
      <c r="T25" s="187">
        <f t="shared" si="18"/>
        <v>308</v>
      </c>
      <c r="U25" s="187">
        <f t="shared" si="19"/>
        <v>1078</v>
      </c>
      <c r="V25" s="187">
        <f t="shared" si="20"/>
        <v>323</v>
      </c>
      <c r="W25" s="187">
        <f t="shared" si="21"/>
        <v>1129</v>
      </c>
      <c r="X25" s="187">
        <f t="shared" si="22"/>
        <v>339</v>
      </c>
      <c r="Y25" s="187">
        <f t="shared" si="23"/>
        <v>1186</v>
      </c>
      <c r="Z25" s="187">
        <f t="shared" si="24"/>
        <v>352</v>
      </c>
      <c r="AA25" s="187">
        <f t="shared" si="25"/>
        <v>1232</v>
      </c>
      <c r="AB25" s="187">
        <f t="shared" si="26"/>
        <v>370</v>
      </c>
      <c r="AC25" s="188">
        <f t="shared" si="27"/>
        <v>1296</v>
      </c>
    </row>
    <row r="26" spans="1:29" s="189" customFormat="1" ht="10.5" customHeight="1">
      <c r="A26" s="186">
        <v>21</v>
      </c>
      <c r="B26" s="187">
        <f t="shared" si="0"/>
        <v>171</v>
      </c>
      <c r="C26" s="187">
        <f t="shared" si="1"/>
        <v>598</v>
      </c>
      <c r="D26" s="187">
        <f t="shared" si="2"/>
        <v>193</v>
      </c>
      <c r="E26" s="187">
        <f t="shared" si="3"/>
        <v>676</v>
      </c>
      <c r="F26" s="187">
        <f t="shared" si="4"/>
        <v>208</v>
      </c>
      <c r="G26" s="187">
        <f t="shared" si="5"/>
        <v>728</v>
      </c>
      <c r="H26" s="187">
        <f t="shared" si="6"/>
        <v>244</v>
      </c>
      <c r="I26" s="187">
        <f t="shared" si="7"/>
        <v>854</v>
      </c>
      <c r="J26" s="187">
        <f t="shared" si="8"/>
        <v>254</v>
      </c>
      <c r="K26" s="187">
        <f t="shared" si="9"/>
        <v>889</v>
      </c>
      <c r="L26" s="187">
        <f t="shared" si="10"/>
        <v>266</v>
      </c>
      <c r="M26" s="187">
        <f t="shared" si="11"/>
        <v>931</v>
      </c>
      <c r="N26" s="187">
        <f t="shared" si="12"/>
        <v>275</v>
      </c>
      <c r="O26" s="187">
        <f t="shared" si="13"/>
        <v>964</v>
      </c>
      <c r="P26" s="187">
        <f t="shared" si="14"/>
        <v>293</v>
      </c>
      <c r="Q26" s="187">
        <f t="shared" si="15"/>
        <v>1027</v>
      </c>
      <c r="R26" s="187">
        <f t="shared" si="16"/>
        <v>308</v>
      </c>
      <c r="S26" s="187">
        <f t="shared" si="17"/>
        <v>1078</v>
      </c>
      <c r="T26" s="187">
        <f t="shared" si="18"/>
        <v>324</v>
      </c>
      <c r="U26" s="187">
        <f t="shared" si="19"/>
        <v>1132</v>
      </c>
      <c r="V26" s="187">
        <f t="shared" si="20"/>
        <v>339</v>
      </c>
      <c r="W26" s="187">
        <f t="shared" si="21"/>
        <v>1186</v>
      </c>
      <c r="X26" s="187">
        <f t="shared" si="22"/>
        <v>356</v>
      </c>
      <c r="Y26" s="187">
        <f t="shared" si="23"/>
        <v>1245</v>
      </c>
      <c r="Z26" s="187">
        <f t="shared" si="24"/>
        <v>370</v>
      </c>
      <c r="AA26" s="187">
        <f t="shared" si="25"/>
        <v>1294</v>
      </c>
      <c r="AB26" s="187">
        <f t="shared" si="26"/>
        <v>389</v>
      </c>
      <c r="AC26" s="188">
        <f t="shared" si="27"/>
        <v>1361</v>
      </c>
    </row>
    <row r="27" spans="1:29" s="189" customFormat="1" ht="10.5" customHeight="1">
      <c r="A27" s="186">
        <v>22</v>
      </c>
      <c r="B27" s="187">
        <f t="shared" si="0"/>
        <v>179</v>
      </c>
      <c r="C27" s="187">
        <f t="shared" si="1"/>
        <v>627</v>
      </c>
      <c r="D27" s="187">
        <f t="shared" si="2"/>
        <v>202</v>
      </c>
      <c r="E27" s="187">
        <f t="shared" si="3"/>
        <v>708</v>
      </c>
      <c r="F27" s="187">
        <f t="shared" si="4"/>
        <v>218</v>
      </c>
      <c r="G27" s="187">
        <f t="shared" si="5"/>
        <v>762</v>
      </c>
      <c r="H27" s="187">
        <f t="shared" si="6"/>
        <v>256</v>
      </c>
      <c r="I27" s="187">
        <f t="shared" si="7"/>
        <v>894</v>
      </c>
      <c r="J27" s="187">
        <f t="shared" si="8"/>
        <v>266</v>
      </c>
      <c r="K27" s="187">
        <f t="shared" si="9"/>
        <v>932</v>
      </c>
      <c r="L27" s="187">
        <f t="shared" si="10"/>
        <v>279</v>
      </c>
      <c r="M27" s="187">
        <f t="shared" si="11"/>
        <v>976</v>
      </c>
      <c r="N27" s="187">
        <f t="shared" si="12"/>
        <v>288</v>
      </c>
      <c r="O27" s="187">
        <f t="shared" si="13"/>
        <v>1010</v>
      </c>
      <c r="P27" s="187">
        <f t="shared" si="14"/>
        <v>307</v>
      </c>
      <c r="Q27" s="187">
        <f t="shared" si="15"/>
        <v>1076</v>
      </c>
      <c r="R27" s="187">
        <f t="shared" si="16"/>
        <v>323</v>
      </c>
      <c r="S27" s="187">
        <f t="shared" si="17"/>
        <v>1130</v>
      </c>
      <c r="T27" s="187">
        <f t="shared" si="18"/>
        <v>339</v>
      </c>
      <c r="U27" s="187">
        <f t="shared" si="19"/>
        <v>1186</v>
      </c>
      <c r="V27" s="187">
        <f t="shared" si="20"/>
        <v>355</v>
      </c>
      <c r="W27" s="187">
        <f t="shared" si="21"/>
        <v>1242</v>
      </c>
      <c r="X27" s="187">
        <f t="shared" si="22"/>
        <v>373</v>
      </c>
      <c r="Y27" s="187">
        <f t="shared" si="23"/>
        <v>1304</v>
      </c>
      <c r="Z27" s="187">
        <f t="shared" si="24"/>
        <v>387</v>
      </c>
      <c r="AA27" s="187">
        <f t="shared" si="25"/>
        <v>1355</v>
      </c>
      <c r="AB27" s="187">
        <f t="shared" si="26"/>
        <v>407</v>
      </c>
      <c r="AC27" s="188">
        <f t="shared" si="27"/>
        <v>1426</v>
      </c>
    </row>
    <row r="28" spans="1:29" s="189" customFormat="1" ht="10.5" customHeight="1">
      <c r="A28" s="186">
        <v>23</v>
      </c>
      <c r="B28" s="187">
        <f t="shared" si="0"/>
        <v>187</v>
      </c>
      <c r="C28" s="187">
        <f t="shared" si="1"/>
        <v>655</v>
      </c>
      <c r="D28" s="187">
        <f t="shared" si="2"/>
        <v>212</v>
      </c>
      <c r="E28" s="187">
        <f t="shared" si="3"/>
        <v>740</v>
      </c>
      <c r="F28" s="187">
        <f t="shared" si="4"/>
        <v>228</v>
      </c>
      <c r="G28" s="187">
        <f t="shared" si="5"/>
        <v>797</v>
      </c>
      <c r="H28" s="187">
        <f t="shared" si="6"/>
        <v>267</v>
      </c>
      <c r="I28" s="187">
        <f t="shared" si="7"/>
        <v>935</v>
      </c>
      <c r="J28" s="187">
        <f t="shared" si="8"/>
        <v>278</v>
      </c>
      <c r="K28" s="187">
        <f t="shared" si="9"/>
        <v>974</v>
      </c>
      <c r="L28" s="187">
        <f t="shared" si="10"/>
        <v>291</v>
      </c>
      <c r="M28" s="187">
        <f t="shared" si="11"/>
        <v>1020</v>
      </c>
      <c r="N28" s="187">
        <f t="shared" si="12"/>
        <v>302</v>
      </c>
      <c r="O28" s="187">
        <f t="shared" si="13"/>
        <v>1056</v>
      </c>
      <c r="P28" s="187">
        <f t="shared" si="14"/>
        <v>321</v>
      </c>
      <c r="Q28" s="187">
        <f t="shared" si="15"/>
        <v>1124</v>
      </c>
      <c r="R28" s="187">
        <f t="shared" si="16"/>
        <v>337</v>
      </c>
      <c r="S28" s="187">
        <f t="shared" si="17"/>
        <v>1181</v>
      </c>
      <c r="T28" s="187">
        <f t="shared" si="18"/>
        <v>354</v>
      </c>
      <c r="U28" s="187">
        <f t="shared" si="19"/>
        <v>1240</v>
      </c>
      <c r="V28" s="187">
        <f t="shared" si="20"/>
        <v>371</v>
      </c>
      <c r="W28" s="187">
        <f t="shared" si="21"/>
        <v>1299</v>
      </c>
      <c r="X28" s="187">
        <f t="shared" si="22"/>
        <v>390</v>
      </c>
      <c r="Y28" s="187">
        <f t="shared" si="23"/>
        <v>1364</v>
      </c>
      <c r="Z28" s="187">
        <f t="shared" si="24"/>
        <v>405</v>
      </c>
      <c r="AA28" s="187">
        <f t="shared" si="25"/>
        <v>1417</v>
      </c>
      <c r="AB28" s="187">
        <f t="shared" si="26"/>
        <v>426</v>
      </c>
      <c r="AC28" s="188">
        <f t="shared" si="27"/>
        <v>1491</v>
      </c>
    </row>
    <row r="29" spans="1:29" s="189" customFormat="1" ht="10.5" customHeight="1">
      <c r="A29" s="186">
        <v>24</v>
      </c>
      <c r="B29" s="187">
        <f t="shared" si="0"/>
        <v>195</v>
      </c>
      <c r="C29" s="187">
        <f t="shared" si="1"/>
        <v>684</v>
      </c>
      <c r="D29" s="187">
        <f t="shared" si="2"/>
        <v>221</v>
      </c>
      <c r="E29" s="187">
        <f t="shared" si="3"/>
        <v>772</v>
      </c>
      <c r="F29" s="187">
        <f t="shared" si="4"/>
        <v>238</v>
      </c>
      <c r="G29" s="187">
        <f t="shared" si="5"/>
        <v>832</v>
      </c>
      <c r="H29" s="187">
        <f t="shared" si="6"/>
        <v>279</v>
      </c>
      <c r="I29" s="187">
        <f t="shared" si="7"/>
        <v>976</v>
      </c>
      <c r="J29" s="187">
        <f t="shared" si="8"/>
        <v>290</v>
      </c>
      <c r="K29" s="187">
        <f t="shared" si="9"/>
        <v>1016</v>
      </c>
      <c r="L29" s="187">
        <f t="shared" si="10"/>
        <v>304</v>
      </c>
      <c r="M29" s="187">
        <f t="shared" si="11"/>
        <v>1064</v>
      </c>
      <c r="N29" s="187">
        <f t="shared" si="12"/>
        <v>315</v>
      </c>
      <c r="O29" s="187">
        <f t="shared" si="13"/>
        <v>1101</v>
      </c>
      <c r="P29" s="187">
        <f t="shared" si="14"/>
        <v>335</v>
      </c>
      <c r="Q29" s="187">
        <f t="shared" si="15"/>
        <v>1173</v>
      </c>
      <c r="R29" s="187">
        <f t="shared" si="16"/>
        <v>352</v>
      </c>
      <c r="S29" s="187">
        <f t="shared" si="17"/>
        <v>1232</v>
      </c>
      <c r="T29" s="187">
        <f t="shared" si="18"/>
        <v>370</v>
      </c>
      <c r="U29" s="187">
        <f t="shared" si="19"/>
        <v>1294</v>
      </c>
      <c r="V29" s="187">
        <f t="shared" si="20"/>
        <v>387</v>
      </c>
      <c r="W29" s="187">
        <f t="shared" si="21"/>
        <v>1355</v>
      </c>
      <c r="X29" s="187">
        <f t="shared" si="22"/>
        <v>407</v>
      </c>
      <c r="Y29" s="187">
        <f t="shared" si="23"/>
        <v>1423</v>
      </c>
      <c r="Z29" s="187">
        <f t="shared" si="24"/>
        <v>422</v>
      </c>
      <c r="AA29" s="187">
        <f t="shared" si="25"/>
        <v>1478</v>
      </c>
      <c r="AB29" s="187">
        <f t="shared" si="26"/>
        <v>444</v>
      </c>
      <c r="AC29" s="188">
        <f t="shared" si="27"/>
        <v>1555</v>
      </c>
    </row>
    <row r="30" spans="1:29" s="189" customFormat="1" ht="10.5" customHeight="1">
      <c r="A30" s="186">
        <v>25</v>
      </c>
      <c r="B30" s="187">
        <f t="shared" si="0"/>
        <v>204</v>
      </c>
      <c r="C30" s="187">
        <f t="shared" si="1"/>
        <v>712</v>
      </c>
      <c r="D30" s="187">
        <f t="shared" si="2"/>
        <v>230</v>
      </c>
      <c r="E30" s="187">
        <f t="shared" si="3"/>
        <v>805</v>
      </c>
      <c r="F30" s="187">
        <f t="shared" si="4"/>
        <v>248</v>
      </c>
      <c r="G30" s="187">
        <f t="shared" si="5"/>
        <v>866</v>
      </c>
      <c r="H30" s="187">
        <f t="shared" si="6"/>
        <v>290</v>
      </c>
      <c r="I30" s="187">
        <f t="shared" si="7"/>
        <v>1016</v>
      </c>
      <c r="J30" s="187">
        <f t="shared" si="8"/>
        <v>303</v>
      </c>
      <c r="K30" s="187">
        <f t="shared" si="9"/>
        <v>1059</v>
      </c>
      <c r="L30" s="187">
        <f t="shared" si="10"/>
        <v>317</v>
      </c>
      <c r="M30" s="187">
        <f t="shared" si="11"/>
        <v>1109</v>
      </c>
      <c r="N30" s="187">
        <f t="shared" si="12"/>
        <v>328</v>
      </c>
      <c r="O30" s="187">
        <f t="shared" si="13"/>
        <v>1147</v>
      </c>
      <c r="P30" s="187">
        <f t="shared" si="14"/>
        <v>349</v>
      </c>
      <c r="Q30" s="187">
        <f t="shared" si="15"/>
        <v>1222</v>
      </c>
      <c r="R30" s="187">
        <f t="shared" si="16"/>
        <v>367</v>
      </c>
      <c r="S30" s="187">
        <f t="shared" si="17"/>
        <v>1284</v>
      </c>
      <c r="T30" s="187">
        <f t="shared" si="18"/>
        <v>385</v>
      </c>
      <c r="U30" s="187">
        <f t="shared" si="19"/>
        <v>1348</v>
      </c>
      <c r="V30" s="187">
        <f t="shared" si="20"/>
        <v>403</v>
      </c>
      <c r="W30" s="187">
        <f t="shared" si="21"/>
        <v>1412</v>
      </c>
      <c r="X30" s="187">
        <f t="shared" si="22"/>
        <v>424</v>
      </c>
      <c r="Y30" s="187">
        <f t="shared" si="23"/>
        <v>1482</v>
      </c>
      <c r="Z30" s="187">
        <f t="shared" si="24"/>
        <v>440</v>
      </c>
      <c r="AA30" s="187">
        <f t="shared" si="25"/>
        <v>1540</v>
      </c>
      <c r="AB30" s="187">
        <f t="shared" si="26"/>
        <v>463</v>
      </c>
      <c r="AC30" s="188">
        <f t="shared" si="27"/>
        <v>1620</v>
      </c>
    </row>
    <row r="31" spans="1:29" s="189" customFormat="1" ht="10.5" customHeight="1">
      <c r="A31" s="186">
        <v>26</v>
      </c>
      <c r="B31" s="187">
        <f t="shared" si="0"/>
        <v>212</v>
      </c>
      <c r="C31" s="187">
        <f t="shared" si="1"/>
        <v>741</v>
      </c>
      <c r="D31" s="187">
        <f t="shared" si="2"/>
        <v>239</v>
      </c>
      <c r="E31" s="187">
        <f t="shared" si="3"/>
        <v>837</v>
      </c>
      <c r="F31" s="187">
        <f t="shared" si="4"/>
        <v>257</v>
      </c>
      <c r="G31" s="187">
        <f t="shared" si="5"/>
        <v>901</v>
      </c>
      <c r="H31" s="187">
        <f t="shared" si="6"/>
        <v>302</v>
      </c>
      <c r="I31" s="187">
        <f t="shared" si="7"/>
        <v>1057</v>
      </c>
      <c r="J31" s="187">
        <f t="shared" si="8"/>
        <v>315</v>
      </c>
      <c r="K31" s="187">
        <f t="shared" si="9"/>
        <v>1101</v>
      </c>
      <c r="L31" s="187">
        <f t="shared" si="10"/>
        <v>329</v>
      </c>
      <c r="M31" s="187">
        <f t="shared" si="11"/>
        <v>1153</v>
      </c>
      <c r="N31" s="187">
        <f t="shared" si="12"/>
        <v>341</v>
      </c>
      <c r="O31" s="187">
        <f t="shared" si="13"/>
        <v>1193</v>
      </c>
      <c r="P31" s="187">
        <f t="shared" si="14"/>
        <v>363</v>
      </c>
      <c r="Q31" s="187">
        <f t="shared" si="15"/>
        <v>1271</v>
      </c>
      <c r="R31" s="187">
        <f t="shared" si="16"/>
        <v>381</v>
      </c>
      <c r="S31" s="187">
        <f t="shared" si="17"/>
        <v>1335</v>
      </c>
      <c r="T31" s="187">
        <f t="shared" si="18"/>
        <v>401</v>
      </c>
      <c r="U31" s="187">
        <f t="shared" si="19"/>
        <v>1402</v>
      </c>
      <c r="V31" s="187">
        <f t="shared" si="20"/>
        <v>419</v>
      </c>
      <c r="W31" s="187">
        <f t="shared" si="21"/>
        <v>1468</v>
      </c>
      <c r="X31" s="187">
        <f t="shared" si="22"/>
        <v>440</v>
      </c>
      <c r="Y31" s="187">
        <f t="shared" si="23"/>
        <v>1542</v>
      </c>
      <c r="Z31" s="187">
        <f t="shared" si="24"/>
        <v>458</v>
      </c>
      <c r="AA31" s="187">
        <f t="shared" si="25"/>
        <v>1602</v>
      </c>
      <c r="AB31" s="187">
        <f t="shared" si="26"/>
        <v>481</v>
      </c>
      <c r="AC31" s="188">
        <f t="shared" si="27"/>
        <v>1685</v>
      </c>
    </row>
    <row r="32" spans="1:29" s="189" customFormat="1" ht="10.5" customHeight="1">
      <c r="A32" s="186">
        <v>27</v>
      </c>
      <c r="B32" s="187">
        <f t="shared" si="0"/>
        <v>220</v>
      </c>
      <c r="C32" s="187">
        <f t="shared" si="1"/>
        <v>769</v>
      </c>
      <c r="D32" s="187">
        <f t="shared" si="2"/>
        <v>248</v>
      </c>
      <c r="E32" s="187">
        <f t="shared" si="3"/>
        <v>869</v>
      </c>
      <c r="F32" s="187">
        <f t="shared" si="4"/>
        <v>267</v>
      </c>
      <c r="G32" s="187">
        <f t="shared" si="5"/>
        <v>936</v>
      </c>
      <c r="H32" s="187">
        <f t="shared" si="6"/>
        <v>314</v>
      </c>
      <c r="I32" s="187">
        <f t="shared" si="7"/>
        <v>1098</v>
      </c>
      <c r="J32" s="187">
        <f t="shared" si="8"/>
        <v>327</v>
      </c>
      <c r="K32" s="187">
        <f t="shared" si="9"/>
        <v>1143</v>
      </c>
      <c r="L32" s="187">
        <f t="shared" si="10"/>
        <v>342</v>
      </c>
      <c r="M32" s="187">
        <f t="shared" si="11"/>
        <v>1198</v>
      </c>
      <c r="N32" s="187">
        <f t="shared" si="12"/>
        <v>354</v>
      </c>
      <c r="O32" s="187">
        <f t="shared" si="13"/>
        <v>1239</v>
      </c>
      <c r="P32" s="187">
        <f t="shared" si="14"/>
        <v>377</v>
      </c>
      <c r="Q32" s="187">
        <f t="shared" si="15"/>
        <v>1320</v>
      </c>
      <c r="R32" s="187">
        <f t="shared" si="16"/>
        <v>396</v>
      </c>
      <c r="S32" s="187">
        <f t="shared" si="17"/>
        <v>1387</v>
      </c>
      <c r="T32" s="187">
        <f t="shared" si="18"/>
        <v>416</v>
      </c>
      <c r="U32" s="187">
        <f t="shared" si="19"/>
        <v>1456</v>
      </c>
      <c r="V32" s="187">
        <f t="shared" si="20"/>
        <v>436</v>
      </c>
      <c r="W32" s="187">
        <f t="shared" si="21"/>
        <v>1525</v>
      </c>
      <c r="X32" s="187">
        <f t="shared" si="22"/>
        <v>457</v>
      </c>
      <c r="Y32" s="187">
        <f t="shared" si="23"/>
        <v>1601</v>
      </c>
      <c r="Z32" s="187">
        <f t="shared" si="24"/>
        <v>475</v>
      </c>
      <c r="AA32" s="187">
        <f t="shared" si="25"/>
        <v>1663</v>
      </c>
      <c r="AB32" s="187">
        <f t="shared" si="26"/>
        <v>500</v>
      </c>
      <c r="AC32" s="188">
        <f t="shared" si="27"/>
        <v>1750</v>
      </c>
    </row>
    <row r="33" spans="1:29" s="189" customFormat="1" ht="10.5" customHeight="1">
      <c r="A33" s="186">
        <v>28</v>
      </c>
      <c r="B33" s="187">
        <f t="shared" si="0"/>
        <v>228</v>
      </c>
      <c r="C33" s="187">
        <f t="shared" si="1"/>
        <v>798</v>
      </c>
      <c r="D33" s="187">
        <f t="shared" si="2"/>
        <v>257</v>
      </c>
      <c r="E33" s="187">
        <f t="shared" si="3"/>
        <v>901</v>
      </c>
      <c r="F33" s="187">
        <f t="shared" si="4"/>
        <v>277</v>
      </c>
      <c r="G33" s="187">
        <f t="shared" si="5"/>
        <v>970</v>
      </c>
      <c r="H33" s="187">
        <f t="shared" si="6"/>
        <v>325</v>
      </c>
      <c r="I33" s="187">
        <f t="shared" si="7"/>
        <v>1138</v>
      </c>
      <c r="J33" s="187">
        <f t="shared" si="8"/>
        <v>339</v>
      </c>
      <c r="K33" s="187">
        <f t="shared" si="9"/>
        <v>1186</v>
      </c>
      <c r="L33" s="187">
        <f t="shared" si="10"/>
        <v>355</v>
      </c>
      <c r="M33" s="187">
        <f t="shared" si="11"/>
        <v>1242</v>
      </c>
      <c r="N33" s="187">
        <f t="shared" si="12"/>
        <v>367</v>
      </c>
      <c r="O33" s="187">
        <f t="shared" si="13"/>
        <v>1285</v>
      </c>
      <c r="P33" s="187">
        <f t="shared" si="14"/>
        <v>391</v>
      </c>
      <c r="Q33" s="187">
        <f t="shared" si="15"/>
        <v>1369</v>
      </c>
      <c r="R33" s="187">
        <f t="shared" si="16"/>
        <v>411</v>
      </c>
      <c r="S33" s="187">
        <f t="shared" si="17"/>
        <v>1438</v>
      </c>
      <c r="T33" s="187">
        <f t="shared" si="18"/>
        <v>431</v>
      </c>
      <c r="U33" s="187">
        <f t="shared" si="19"/>
        <v>1510</v>
      </c>
      <c r="V33" s="187">
        <f t="shared" si="20"/>
        <v>452</v>
      </c>
      <c r="W33" s="187">
        <f t="shared" si="21"/>
        <v>1581</v>
      </c>
      <c r="X33" s="187">
        <f t="shared" si="22"/>
        <v>474</v>
      </c>
      <c r="Y33" s="187">
        <f t="shared" si="23"/>
        <v>1660</v>
      </c>
      <c r="Z33" s="187">
        <f t="shared" si="24"/>
        <v>493</v>
      </c>
      <c r="AA33" s="187">
        <f t="shared" si="25"/>
        <v>1725</v>
      </c>
      <c r="AB33" s="187">
        <f t="shared" si="26"/>
        <v>518</v>
      </c>
      <c r="AC33" s="188">
        <f t="shared" si="27"/>
        <v>1815</v>
      </c>
    </row>
    <row r="34" spans="1:29" s="189" customFormat="1" ht="10.5" customHeight="1">
      <c r="A34" s="186">
        <v>29</v>
      </c>
      <c r="B34" s="187">
        <f t="shared" si="0"/>
        <v>236</v>
      </c>
      <c r="C34" s="187">
        <f t="shared" si="1"/>
        <v>826</v>
      </c>
      <c r="D34" s="187">
        <f t="shared" si="2"/>
        <v>267</v>
      </c>
      <c r="E34" s="187">
        <f t="shared" si="3"/>
        <v>933</v>
      </c>
      <c r="F34" s="187">
        <f t="shared" si="4"/>
        <v>287</v>
      </c>
      <c r="G34" s="187">
        <f t="shared" si="5"/>
        <v>1005</v>
      </c>
      <c r="H34" s="187">
        <f t="shared" si="6"/>
        <v>337</v>
      </c>
      <c r="I34" s="187">
        <f t="shared" si="7"/>
        <v>1179</v>
      </c>
      <c r="J34" s="187">
        <f t="shared" si="8"/>
        <v>351</v>
      </c>
      <c r="K34" s="187">
        <f t="shared" si="9"/>
        <v>1228</v>
      </c>
      <c r="L34" s="187">
        <f t="shared" si="10"/>
        <v>367</v>
      </c>
      <c r="M34" s="187">
        <f t="shared" si="11"/>
        <v>1286</v>
      </c>
      <c r="N34" s="187">
        <f t="shared" si="12"/>
        <v>380</v>
      </c>
      <c r="O34" s="187">
        <f t="shared" si="13"/>
        <v>1331</v>
      </c>
      <c r="P34" s="187">
        <f t="shared" si="14"/>
        <v>405</v>
      </c>
      <c r="Q34" s="187">
        <f t="shared" si="15"/>
        <v>1418</v>
      </c>
      <c r="R34" s="187">
        <f t="shared" si="16"/>
        <v>426</v>
      </c>
      <c r="S34" s="187">
        <f t="shared" si="17"/>
        <v>1489</v>
      </c>
      <c r="T34" s="187">
        <f t="shared" si="18"/>
        <v>447</v>
      </c>
      <c r="U34" s="187">
        <f t="shared" si="19"/>
        <v>1564</v>
      </c>
      <c r="V34" s="187">
        <f t="shared" si="20"/>
        <v>468</v>
      </c>
      <c r="W34" s="187">
        <f t="shared" si="21"/>
        <v>1638</v>
      </c>
      <c r="X34" s="187">
        <f t="shared" si="22"/>
        <v>491</v>
      </c>
      <c r="Y34" s="187">
        <f t="shared" si="23"/>
        <v>1719</v>
      </c>
      <c r="Z34" s="187">
        <f t="shared" si="24"/>
        <v>510</v>
      </c>
      <c r="AA34" s="187">
        <f t="shared" si="25"/>
        <v>1786</v>
      </c>
      <c r="AB34" s="187">
        <f t="shared" si="26"/>
        <v>537</v>
      </c>
      <c r="AC34" s="188">
        <f t="shared" si="27"/>
        <v>1879</v>
      </c>
    </row>
    <row r="35" spans="1:29" s="189" customFormat="1" ht="10.5" customHeight="1" thickBot="1">
      <c r="A35" s="190">
        <v>30</v>
      </c>
      <c r="B35" s="191">
        <f t="shared" si="0"/>
        <v>244</v>
      </c>
      <c r="C35" s="191">
        <f t="shared" si="1"/>
        <v>855</v>
      </c>
      <c r="D35" s="191">
        <f t="shared" si="2"/>
        <v>276</v>
      </c>
      <c r="E35" s="191">
        <f t="shared" si="3"/>
        <v>966</v>
      </c>
      <c r="F35" s="191">
        <f t="shared" si="4"/>
        <v>297</v>
      </c>
      <c r="G35" s="191">
        <f t="shared" si="5"/>
        <v>1040</v>
      </c>
      <c r="H35" s="191">
        <f t="shared" si="6"/>
        <v>348</v>
      </c>
      <c r="I35" s="191">
        <f t="shared" si="7"/>
        <v>1220</v>
      </c>
      <c r="J35" s="191">
        <f t="shared" si="8"/>
        <v>363</v>
      </c>
      <c r="K35" s="191">
        <f t="shared" si="9"/>
        <v>1271</v>
      </c>
      <c r="L35" s="191">
        <f t="shared" si="10"/>
        <v>380</v>
      </c>
      <c r="M35" s="191">
        <f t="shared" si="11"/>
        <v>1331</v>
      </c>
      <c r="N35" s="191">
        <f t="shared" si="12"/>
        <v>393</v>
      </c>
      <c r="O35" s="191">
        <f t="shared" si="13"/>
        <v>1377</v>
      </c>
      <c r="P35" s="191">
        <f t="shared" si="14"/>
        <v>419</v>
      </c>
      <c r="Q35" s="191">
        <f t="shared" si="15"/>
        <v>1467</v>
      </c>
      <c r="R35" s="191">
        <f t="shared" si="16"/>
        <v>440</v>
      </c>
      <c r="S35" s="191">
        <f t="shared" si="17"/>
        <v>1541</v>
      </c>
      <c r="T35" s="191">
        <f t="shared" si="18"/>
        <v>462</v>
      </c>
      <c r="U35" s="191">
        <f t="shared" si="19"/>
        <v>1618</v>
      </c>
      <c r="V35" s="191">
        <f t="shared" si="20"/>
        <v>484</v>
      </c>
      <c r="W35" s="191">
        <f t="shared" si="21"/>
        <v>1694</v>
      </c>
      <c r="X35" s="191">
        <f t="shared" si="22"/>
        <v>508</v>
      </c>
      <c r="Y35" s="191">
        <f t="shared" si="23"/>
        <v>1779</v>
      </c>
      <c r="Z35" s="191">
        <f t="shared" si="24"/>
        <v>528</v>
      </c>
      <c r="AA35" s="191">
        <f t="shared" si="25"/>
        <v>1848</v>
      </c>
      <c r="AB35" s="191">
        <f t="shared" si="26"/>
        <v>556</v>
      </c>
      <c r="AC35" s="192">
        <f t="shared" si="27"/>
        <v>1944</v>
      </c>
    </row>
    <row r="36" spans="1:29" ht="3" customHeight="1" thickBot="1">
      <c r="A36" s="332"/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193"/>
      <c r="AC36" s="194"/>
    </row>
    <row r="37" spans="1:29" ht="24" customHeight="1">
      <c r="A37" s="334"/>
      <c r="B37" s="337" t="s">
        <v>102</v>
      </c>
      <c r="C37" s="337"/>
      <c r="D37" s="321" t="s">
        <v>131</v>
      </c>
      <c r="E37" s="338"/>
      <c r="F37" s="321" t="s">
        <v>116</v>
      </c>
      <c r="G37" s="338"/>
      <c r="H37" s="321" t="s">
        <v>117</v>
      </c>
      <c r="I37" s="338"/>
      <c r="J37" s="321" t="s">
        <v>118</v>
      </c>
      <c r="K37" s="338"/>
      <c r="L37" s="321" t="s">
        <v>119</v>
      </c>
      <c r="M37" s="338"/>
      <c r="N37" s="321" t="s">
        <v>120</v>
      </c>
      <c r="O37" s="338"/>
      <c r="P37" s="321" t="s">
        <v>121</v>
      </c>
      <c r="Q37" s="338"/>
      <c r="R37" s="321" t="s">
        <v>122</v>
      </c>
      <c r="S37" s="338"/>
      <c r="T37" s="321" t="s">
        <v>123</v>
      </c>
      <c r="U37" s="338"/>
      <c r="V37" s="321" t="s">
        <v>124</v>
      </c>
      <c r="W37" s="338"/>
      <c r="X37" s="321" t="s">
        <v>125</v>
      </c>
      <c r="Y37" s="338"/>
      <c r="Z37" s="321" t="s">
        <v>126</v>
      </c>
      <c r="AA37" s="338"/>
      <c r="AB37" s="339" t="s">
        <v>127</v>
      </c>
      <c r="AC37" s="340"/>
    </row>
    <row r="38" spans="1:29" ht="12" customHeight="1">
      <c r="A38" s="335"/>
      <c r="B38" s="328">
        <v>26400</v>
      </c>
      <c r="C38" s="328"/>
      <c r="D38" s="341">
        <v>27470</v>
      </c>
      <c r="E38" s="341"/>
      <c r="F38" s="329">
        <v>27600</v>
      </c>
      <c r="G38" s="330"/>
      <c r="H38" s="328">
        <v>28800</v>
      </c>
      <c r="I38" s="328"/>
      <c r="J38" s="328">
        <v>30300</v>
      </c>
      <c r="K38" s="328"/>
      <c r="L38" s="328">
        <v>31800</v>
      </c>
      <c r="M38" s="328"/>
      <c r="N38" s="328">
        <v>33300</v>
      </c>
      <c r="O38" s="328"/>
      <c r="P38" s="328">
        <v>34800</v>
      </c>
      <c r="Q38" s="328"/>
      <c r="R38" s="328">
        <v>36300</v>
      </c>
      <c r="S38" s="328"/>
      <c r="T38" s="328">
        <v>38200</v>
      </c>
      <c r="U38" s="328"/>
      <c r="V38" s="329">
        <v>40100</v>
      </c>
      <c r="W38" s="330"/>
      <c r="X38" s="329">
        <v>42000</v>
      </c>
      <c r="Y38" s="330"/>
      <c r="Z38" s="328">
        <v>43900</v>
      </c>
      <c r="AA38" s="329"/>
      <c r="AB38" s="328">
        <v>45800</v>
      </c>
      <c r="AC38" s="342"/>
    </row>
    <row r="39" spans="1:29" ht="12" customHeight="1">
      <c r="A39" s="336"/>
      <c r="B39" s="195" t="s">
        <v>104</v>
      </c>
      <c r="C39" s="195" t="s">
        <v>105</v>
      </c>
      <c r="D39" s="195" t="s">
        <v>104</v>
      </c>
      <c r="E39" s="195" t="s">
        <v>105</v>
      </c>
      <c r="F39" s="195" t="s">
        <v>104</v>
      </c>
      <c r="G39" s="195" t="s">
        <v>105</v>
      </c>
      <c r="H39" s="195" t="s">
        <v>104</v>
      </c>
      <c r="I39" s="195" t="s">
        <v>105</v>
      </c>
      <c r="J39" s="195" t="s">
        <v>104</v>
      </c>
      <c r="K39" s="195" t="s">
        <v>105</v>
      </c>
      <c r="L39" s="195" t="s">
        <v>104</v>
      </c>
      <c r="M39" s="195" t="s">
        <v>105</v>
      </c>
      <c r="N39" s="195" t="s">
        <v>104</v>
      </c>
      <c r="O39" s="195" t="s">
        <v>105</v>
      </c>
      <c r="P39" s="195" t="s">
        <v>104</v>
      </c>
      <c r="Q39" s="195" t="s">
        <v>105</v>
      </c>
      <c r="R39" s="195" t="s">
        <v>104</v>
      </c>
      <c r="S39" s="195" t="s">
        <v>105</v>
      </c>
      <c r="T39" s="195" t="s">
        <v>104</v>
      </c>
      <c r="U39" s="195" t="s">
        <v>105</v>
      </c>
      <c r="V39" s="195" t="s">
        <v>104</v>
      </c>
      <c r="W39" s="195" t="s">
        <v>105</v>
      </c>
      <c r="X39" s="195" t="s">
        <v>104</v>
      </c>
      <c r="Y39" s="195" t="s">
        <v>105</v>
      </c>
      <c r="Z39" s="195" t="s">
        <v>104</v>
      </c>
      <c r="AA39" s="196" t="s">
        <v>105</v>
      </c>
      <c r="AB39" s="184" t="s">
        <v>87</v>
      </c>
      <c r="AC39" s="197" t="s">
        <v>88</v>
      </c>
    </row>
    <row r="40" spans="1:29" s="189" customFormat="1" ht="10.5" customHeight="1">
      <c r="A40" s="198">
        <v>1</v>
      </c>
      <c r="B40" s="187">
        <f aca="true" t="shared" si="28" ref="B40:B69">ROUND($B$38*$A40/30*$AE$4*20/100,0)</f>
        <v>19</v>
      </c>
      <c r="C40" s="187">
        <f aca="true" t="shared" si="29" ref="C40:C69">ROUND($B$38*$A40/30*$AE$4*70/100,0)</f>
        <v>68</v>
      </c>
      <c r="D40" s="187">
        <f aca="true" t="shared" si="30" ref="D40:D69">ROUND($D$38*$A40/30*$AE$4*20/100,0)</f>
        <v>20</v>
      </c>
      <c r="E40" s="187">
        <f>ROUND($D$38*$A40/30*$AE$4*70/100,0)</f>
        <v>71</v>
      </c>
      <c r="F40" s="187">
        <f aca="true" t="shared" si="31" ref="F40:F69">ROUND($F$38*$A40/30*$AE$4*20/100,0)</f>
        <v>20</v>
      </c>
      <c r="G40" s="187">
        <f aca="true" t="shared" si="32" ref="G40:G69">ROUND($F$38*$A40/30*$AE$4*70/100,0)</f>
        <v>71</v>
      </c>
      <c r="H40" s="187">
        <f aca="true" t="shared" si="33" ref="H40:H69">ROUND($H$38*$A40/30*$AE$4*20/100,0)</f>
        <v>21</v>
      </c>
      <c r="I40" s="187">
        <f aca="true" t="shared" si="34" ref="I40:I69">ROUND($H$38*$A40/30*$AE$4*70/100,0)</f>
        <v>74</v>
      </c>
      <c r="J40" s="187">
        <f aca="true" t="shared" si="35" ref="J40:J69">ROUND($J$38*$A40/30*$AE$4*20/100,0)</f>
        <v>22</v>
      </c>
      <c r="K40" s="187">
        <f aca="true" t="shared" si="36" ref="K40:K69">ROUND($J$38*$A40/30*$AE$4*70/100,0)</f>
        <v>78</v>
      </c>
      <c r="L40" s="187">
        <f aca="true" t="shared" si="37" ref="L40:L69">ROUND($L$38*$A40/30*$AE$4*20/100,0)</f>
        <v>23</v>
      </c>
      <c r="M40" s="187">
        <f aca="true" t="shared" si="38" ref="M40:M69">ROUND($L$38*$A40/30*$AE$4*70/100,0)</f>
        <v>82</v>
      </c>
      <c r="N40" s="187">
        <f aca="true" t="shared" si="39" ref="N40:N69">ROUND($N$38*$A40/30*$AE$4*20/100,0)</f>
        <v>24</v>
      </c>
      <c r="O40" s="187">
        <f aca="true" t="shared" si="40" ref="O40:O69">ROUND($N$38*$A40/30*$AE$4*70/100,0)</f>
        <v>85</v>
      </c>
      <c r="P40" s="187">
        <f aca="true" t="shared" si="41" ref="P40:P69">ROUND($P$38*$A40/30*$AE$4*20/100,0)</f>
        <v>26</v>
      </c>
      <c r="Q40" s="187">
        <f aca="true" t="shared" si="42" ref="Q40:Q69">ROUND($P$38*$A40/30*$AE$4*70/100,0)</f>
        <v>89</v>
      </c>
      <c r="R40" s="187">
        <f aca="true" t="shared" si="43" ref="R40:R69">ROUND($R$38*$A40/30*$AE$4*20/100,0)</f>
        <v>27</v>
      </c>
      <c r="S40" s="187">
        <f aca="true" t="shared" si="44" ref="S40:S69">ROUND($R$38*$A40/30*$AE$4*70/100,0)</f>
        <v>93</v>
      </c>
      <c r="T40" s="187">
        <f aca="true" t="shared" si="45" ref="T40:T69">ROUND($T$38*$A40/30*$AE$4*20/100,0)</f>
        <v>28</v>
      </c>
      <c r="U40" s="187">
        <f aca="true" t="shared" si="46" ref="U40:U69">ROUND($T$38*$A40/30*$AE$4*70/100,0)</f>
        <v>98</v>
      </c>
      <c r="V40" s="187">
        <f aca="true" t="shared" si="47" ref="V40:V69">ROUND($V$38*$A40/30*$AE$4*20/100,0)</f>
        <v>29</v>
      </c>
      <c r="W40" s="187">
        <f aca="true" t="shared" si="48" ref="W40:W69">ROUND($V$38*$A40/30*$AE$4*70/100,0)</f>
        <v>103</v>
      </c>
      <c r="X40" s="187">
        <f aca="true" t="shared" si="49" ref="X40:X69">ROUND($X$38*$A40/30*$AE$4*20/100,0)</f>
        <v>31</v>
      </c>
      <c r="Y40" s="187">
        <f aca="true" t="shared" si="50" ref="Y40:Y69">ROUND($X$38*$A40/30*$AE$4*70/100,0)</f>
        <v>108</v>
      </c>
      <c r="Z40" s="199">
        <f>ROUND($Z$38*$A40/30*$AE$4*20/100,0)</f>
        <v>32</v>
      </c>
      <c r="AA40" s="200">
        <f>ROUND($Z$38*$A40/30*$AE$4*70/100,0)</f>
        <v>113</v>
      </c>
      <c r="AB40" s="199">
        <f>ROUND($AB$38*$A40/30*$AE$4*20/100,0)</f>
        <v>34</v>
      </c>
      <c r="AC40" s="201">
        <f>ROUND($AB$38*$A40/30*$AE$4*70/100,0)</f>
        <v>118</v>
      </c>
    </row>
    <row r="41" spans="1:29" s="189" customFormat="1" ht="10.5" customHeight="1">
      <c r="A41" s="198">
        <v>2</v>
      </c>
      <c r="B41" s="187">
        <f t="shared" si="28"/>
        <v>39</v>
      </c>
      <c r="C41" s="187">
        <f t="shared" si="29"/>
        <v>136</v>
      </c>
      <c r="D41" s="187">
        <f t="shared" si="30"/>
        <v>40</v>
      </c>
      <c r="E41" s="187">
        <f aca="true" t="shared" si="51" ref="E41:E69">ROUND($D$38*$A41/30*$AE$4*70/100,0)</f>
        <v>141</v>
      </c>
      <c r="F41" s="187">
        <f t="shared" si="31"/>
        <v>40</v>
      </c>
      <c r="G41" s="187">
        <f t="shared" si="32"/>
        <v>142</v>
      </c>
      <c r="H41" s="187">
        <f t="shared" si="33"/>
        <v>42</v>
      </c>
      <c r="I41" s="187">
        <f t="shared" si="34"/>
        <v>148</v>
      </c>
      <c r="J41" s="187">
        <f t="shared" si="35"/>
        <v>44</v>
      </c>
      <c r="K41" s="187">
        <f t="shared" si="36"/>
        <v>156</v>
      </c>
      <c r="L41" s="187">
        <f t="shared" si="37"/>
        <v>47</v>
      </c>
      <c r="M41" s="187">
        <f t="shared" si="38"/>
        <v>163</v>
      </c>
      <c r="N41" s="187">
        <f t="shared" si="39"/>
        <v>49</v>
      </c>
      <c r="O41" s="187">
        <f t="shared" si="40"/>
        <v>171</v>
      </c>
      <c r="P41" s="187">
        <f t="shared" si="41"/>
        <v>51</v>
      </c>
      <c r="Q41" s="187">
        <f t="shared" si="42"/>
        <v>179</v>
      </c>
      <c r="R41" s="187">
        <f t="shared" si="43"/>
        <v>53</v>
      </c>
      <c r="S41" s="187">
        <f t="shared" si="44"/>
        <v>186</v>
      </c>
      <c r="T41" s="187">
        <f t="shared" si="45"/>
        <v>56</v>
      </c>
      <c r="U41" s="187">
        <f t="shared" si="46"/>
        <v>196</v>
      </c>
      <c r="V41" s="187">
        <f t="shared" si="47"/>
        <v>59</v>
      </c>
      <c r="W41" s="187">
        <f t="shared" si="48"/>
        <v>206</v>
      </c>
      <c r="X41" s="187">
        <f t="shared" si="49"/>
        <v>62</v>
      </c>
      <c r="Y41" s="187">
        <f t="shared" si="50"/>
        <v>216</v>
      </c>
      <c r="Z41" s="199">
        <f aca="true" t="shared" si="52" ref="Z41:Z69">ROUND($Z$38*$A41/30*$AE$4*20/100,0)</f>
        <v>64</v>
      </c>
      <c r="AA41" s="200">
        <f aca="true" t="shared" si="53" ref="AA41:AA69">ROUND($Z$38*$A41/30*$AE$4*70/100,0)</f>
        <v>225</v>
      </c>
      <c r="AB41" s="199">
        <f aca="true" t="shared" si="54" ref="AB41:AB69">ROUND($AB$38*$A41/30*$AE$4*20/100,0)</f>
        <v>67</v>
      </c>
      <c r="AC41" s="201">
        <f aca="true" t="shared" si="55" ref="AC41:AC69">ROUND($AB$38*$A41/30*$AE$4*70/100,0)</f>
        <v>235</v>
      </c>
    </row>
    <row r="42" spans="1:29" s="189" customFormat="1" ht="10.5" customHeight="1">
      <c r="A42" s="198">
        <v>3</v>
      </c>
      <c r="B42" s="187">
        <f t="shared" si="28"/>
        <v>58</v>
      </c>
      <c r="C42" s="187">
        <f t="shared" si="29"/>
        <v>203</v>
      </c>
      <c r="D42" s="187">
        <f t="shared" si="30"/>
        <v>60</v>
      </c>
      <c r="E42" s="187">
        <f t="shared" si="51"/>
        <v>212</v>
      </c>
      <c r="F42" s="187">
        <f t="shared" si="31"/>
        <v>61</v>
      </c>
      <c r="G42" s="187">
        <f t="shared" si="32"/>
        <v>213</v>
      </c>
      <c r="H42" s="187">
        <f t="shared" si="33"/>
        <v>63</v>
      </c>
      <c r="I42" s="187">
        <f t="shared" si="34"/>
        <v>222</v>
      </c>
      <c r="J42" s="187">
        <f t="shared" si="35"/>
        <v>67</v>
      </c>
      <c r="K42" s="187">
        <f t="shared" si="36"/>
        <v>233</v>
      </c>
      <c r="L42" s="187">
        <f t="shared" si="37"/>
        <v>70</v>
      </c>
      <c r="M42" s="187">
        <f t="shared" si="38"/>
        <v>245</v>
      </c>
      <c r="N42" s="187">
        <f t="shared" si="39"/>
        <v>73</v>
      </c>
      <c r="O42" s="187">
        <f t="shared" si="40"/>
        <v>256</v>
      </c>
      <c r="P42" s="187">
        <f t="shared" si="41"/>
        <v>77</v>
      </c>
      <c r="Q42" s="187">
        <f t="shared" si="42"/>
        <v>268</v>
      </c>
      <c r="R42" s="187">
        <f t="shared" si="43"/>
        <v>80</v>
      </c>
      <c r="S42" s="187">
        <f t="shared" si="44"/>
        <v>280</v>
      </c>
      <c r="T42" s="187">
        <f t="shared" si="45"/>
        <v>84</v>
      </c>
      <c r="U42" s="187">
        <f t="shared" si="46"/>
        <v>294</v>
      </c>
      <c r="V42" s="187">
        <f t="shared" si="47"/>
        <v>88</v>
      </c>
      <c r="W42" s="187">
        <f t="shared" si="48"/>
        <v>309</v>
      </c>
      <c r="X42" s="187">
        <f t="shared" si="49"/>
        <v>92</v>
      </c>
      <c r="Y42" s="187">
        <f t="shared" si="50"/>
        <v>323</v>
      </c>
      <c r="Z42" s="199">
        <f t="shared" si="52"/>
        <v>97</v>
      </c>
      <c r="AA42" s="200">
        <f t="shared" si="53"/>
        <v>338</v>
      </c>
      <c r="AB42" s="199">
        <f t="shared" si="54"/>
        <v>101</v>
      </c>
      <c r="AC42" s="201">
        <f t="shared" si="55"/>
        <v>353</v>
      </c>
    </row>
    <row r="43" spans="1:29" s="189" customFormat="1" ht="10.5" customHeight="1">
      <c r="A43" s="198">
        <v>4</v>
      </c>
      <c r="B43" s="187">
        <f t="shared" si="28"/>
        <v>77</v>
      </c>
      <c r="C43" s="187">
        <f t="shared" si="29"/>
        <v>271</v>
      </c>
      <c r="D43" s="187">
        <f t="shared" si="30"/>
        <v>81</v>
      </c>
      <c r="E43" s="187">
        <f t="shared" si="51"/>
        <v>282</v>
      </c>
      <c r="F43" s="187">
        <f t="shared" si="31"/>
        <v>81</v>
      </c>
      <c r="G43" s="187">
        <f t="shared" si="32"/>
        <v>283</v>
      </c>
      <c r="H43" s="187">
        <f t="shared" si="33"/>
        <v>84</v>
      </c>
      <c r="I43" s="187">
        <f t="shared" si="34"/>
        <v>296</v>
      </c>
      <c r="J43" s="187">
        <f t="shared" si="35"/>
        <v>89</v>
      </c>
      <c r="K43" s="187">
        <f t="shared" si="36"/>
        <v>311</v>
      </c>
      <c r="L43" s="187">
        <f t="shared" si="37"/>
        <v>93</v>
      </c>
      <c r="M43" s="187">
        <f t="shared" si="38"/>
        <v>326</v>
      </c>
      <c r="N43" s="187">
        <f t="shared" si="39"/>
        <v>98</v>
      </c>
      <c r="O43" s="187">
        <f t="shared" si="40"/>
        <v>342</v>
      </c>
      <c r="P43" s="187">
        <f t="shared" si="41"/>
        <v>102</v>
      </c>
      <c r="Q43" s="187">
        <f t="shared" si="42"/>
        <v>357</v>
      </c>
      <c r="R43" s="187">
        <f t="shared" si="43"/>
        <v>106</v>
      </c>
      <c r="S43" s="187">
        <f t="shared" si="44"/>
        <v>373</v>
      </c>
      <c r="T43" s="187">
        <f t="shared" si="45"/>
        <v>112</v>
      </c>
      <c r="U43" s="187">
        <f t="shared" si="46"/>
        <v>392</v>
      </c>
      <c r="V43" s="187">
        <f t="shared" si="47"/>
        <v>118</v>
      </c>
      <c r="W43" s="187">
        <f t="shared" si="48"/>
        <v>412</v>
      </c>
      <c r="X43" s="187">
        <f t="shared" si="49"/>
        <v>123</v>
      </c>
      <c r="Y43" s="187">
        <f t="shared" si="50"/>
        <v>431</v>
      </c>
      <c r="Z43" s="199">
        <f t="shared" si="52"/>
        <v>129</v>
      </c>
      <c r="AA43" s="200">
        <f t="shared" si="53"/>
        <v>451</v>
      </c>
      <c r="AB43" s="199">
        <f t="shared" si="54"/>
        <v>134</v>
      </c>
      <c r="AC43" s="201">
        <f t="shared" si="55"/>
        <v>470</v>
      </c>
    </row>
    <row r="44" spans="1:29" s="189" customFormat="1" ht="10.5" customHeight="1">
      <c r="A44" s="198">
        <v>5</v>
      </c>
      <c r="B44" s="187">
        <f t="shared" si="28"/>
        <v>97</v>
      </c>
      <c r="C44" s="187">
        <f t="shared" si="29"/>
        <v>339</v>
      </c>
      <c r="D44" s="187">
        <f t="shared" si="30"/>
        <v>101</v>
      </c>
      <c r="E44" s="187">
        <f t="shared" si="51"/>
        <v>353</v>
      </c>
      <c r="F44" s="187">
        <f t="shared" si="31"/>
        <v>101</v>
      </c>
      <c r="G44" s="187">
        <f t="shared" si="32"/>
        <v>354</v>
      </c>
      <c r="H44" s="187">
        <f t="shared" si="33"/>
        <v>106</v>
      </c>
      <c r="I44" s="187">
        <f t="shared" si="34"/>
        <v>370</v>
      </c>
      <c r="J44" s="187">
        <f t="shared" si="35"/>
        <v>111</v>
      </c>
      <c r="K44" s="187">
        <f t="shared" si="36"/>
        <v>389</v>
      </c>
      <c r="L44" s="187">
        <f t="shared" si="37"/>
        <v>117</v>
      </c>
      <c r="M44" s="187">
        <f t="shared" si="38"/>
        <v>408</v>
      </c>
      <c r="N44" s="187">
        <f t="shared" si="39"/>
        <v>122</v>
      </c>
      <c r="O44" s="187">
        <f t="shared" si="40"/>
        <v>427</v>
      </c>
      <c r="P44" s="187">
        <f t="shared" si="41"/>
        <v>128</v>
      </c>
      <c r="Q44" s="187">
        <f t="shared" si="42"/>
        <v>447</v>
      </c>
      <c r="R44" s="187">
        <f t="shared" si="43"/>
        <v>133</v>
      </c>
      <c r="S44" s="187">
        <f t="shared" si="44"/>
        <v>466</v>
      </c>
      <c r="T44" s="187">
        <f t="shared" si="45"/>
        <v>140</v>
      </c>
      <c r="U44" s="187">
        <f t="shared" si="46"/>
        <v>490</v>
      </c>
      <c r="V44" s="187">
        <f t="shared" si="47"/>
        <v>147</v>
      </c>
      <c r="W44" s="187">
        <f t="shared" si="48"/>
        <v>515</v>
      </c>
      <c r="X44" s="187">
        <f t="shared" si="49"/>
        <v>154</v>
      </c>
      <c r="Y44" s="187">
        <f t="shared" si="50"/>
        <v>539</v>
      </c>
      <c r="Z44" s="199">
        <f t="shared" si="52"/>
        <v>161</v>
      </c>
      <c r="AA44" s="200">
        <f t="shared" si="53"/>
        <v>563</v>
      </c>
      <c r="AB44" s="199">
        <f t="shared" si="54"/>
        <v>168</v>
      </c>
      <c r="AC44" s="201">
        <f t="shared" si="55"/>
        <v>588</v>
      </c>
    </row>
    <row r="45" spans="1:29" s="189" customFormat="1" ht="10.5" customHeight="1">
      <c r="A45" s="198">
        <v>6</v>
      </c>
      <c r="B45" s="187">
        <f t="shared" si="28"/>
        <v>116</v>
      </c>
      <c r="C45" s="187">
        <f t="shared" si="29"/>
        <v>407</v>
      </c>
      <c r="D45" s="187">
        <f t="shared" si="30"/>
        <v>121</v>
      </c>
      <c r="E45" s="187">
        <f t="shared" si="51"/>
        <v>423</v>
      </c>
      <c r="F45" s="187">
        <f t="shared" si="31"/>
        <v>121</v>
      </c>
      <c r="G45" s="187">
        <f t="shared" si="32"/>
        <v>425</v>
      </c>
      <c r="H45" s="187">
        <f t="shared" si="33"/>
        <v>127</v>
      </c>
      <c r="I45" s="187">
        <f t="shared" si="34"/>
        <v>444</v>
      </c>
      <c r="J45" s="187">
        <f t="shared" si="35"/>
        <v>133</v>
      </c>
      <c r="K45" s="187">
        <f t="shared" si="36"/>
        <v>467</v>
      </c>
      <c r="L45" s="187">
        <f t="shared" si="37"/>
        <v>140</v>
      </c>
      <c r="M45" s="187">
        <f t="shared" si="38"/>
        <v>490</v>
      </c>
      <c r="N45" s="187">
        <f t="shared" si="39"/>
        <v>147</v>
      </c>
      <c r="O45" s="187">
        <f t="shared" si="40"/>
        <v>513</v>
      </c>
      <c r="P45" s="187">
        <f t="shared" si="41"/>
        <v>153</v>
      </c>
      <c r="Q45" s="187">
        <f t="shared" si="42"/>
        <v>536</v>
      </c>
      <c r="R45" s="187">
        <f t="shared" si="43"/>
        <v>160</v>
      </c>
      <c r="S45" s="187">
        <f t="shared" si="44"/>
        <v>559</v>
      </c>
      <c r="T45" s="187">
        <f t="shared" si="45"/>
        <v>168</v>
      </c>
      <c r="U45" s="187">
        <f t="shared" si="46"/>
        <v>588</v>
      </c>
      <c r="V45" s="187">
        <f t="shared" si="47"/>
        <v>176</v>
      </c>
      <c r="W45" s="187">
        <f t="shared" si="48"/>
        <v>618</v>
      </c>
      <c r="X45" s="187">
        <f t="shared" si="49"/>
        <v>185</v>
      </c>
      <c r="Y45" s="187">
        <f>ROUND($X$38*$A45/30*$AE$4*70/100,0)</f>
        <v>647</v>
      </c>
      <c r="Z45" s="199">
        <f t="shared" si="52"/>
        <v>193</v>
      </c>
      <c r="AA45" s="200">
        <f t="shared" si="53"/>
        <v>676</v>
      </c>
      <c r="AB45" s="199">
        <f t="shared" si="54"/>
        <v>202</v>
      </c>
      <c r="AC45" s="201">
        <f t="shared" si="55"/>
        <v>705</v>
      </c>
    </row>
    <row r="46" spans="1:29" s="189" customFormat="1" ht="10.5" customHeight="1">
      <c r="A46" s="198">
        <v>7</v>
      </c>
      <c r="B46" s="187">
        <f t="shared" si="28"/>
        <v>136</v>
      </c>
      <c r="C46" s="187">
        <f t="shared" si="29"/>
        <v>474</v>
      </c>
      <c r="D46" s="187">
        <f t="shared" si="30"/>
        <v>141</v>
      </c>
      <c r="E46" s="187">
        <f t="shared" si="51"/>
        <v>494</v>
      </c>
      <c r="F46" s="187">
        <f t="shared" si="31"/>
        <v>142</v>
      </c>
      <c r="G46" s="187">
        <f t="shared" si="32"/>
        <v>496</v>
      </c>
      <c r="H46" s="187">
        <f t="shared" si="33"/>
        <v>148</v>
      </c>
      <c r="I46" s="187">
        <f t="shared" si="34"/>
        <v>517</v>
      </c>
      <c r="J46" s="187">
        <f t="shared" si="35"/>
        <v>156</v>
      </c>
      <c r="K46" s="187">
        <f t="shared" si="36"/>
        <v>544</v>
      </c>
      <c r="L46" s="187">
        <f t="shared" si="37"/>
        <v>163</v>
      </c>
      <c r="M46" s="187">
        <f t="shared" si="38"/>
        <v>571</v>
      </c>
      <c r="N46" s="187">
        <f t="shared" si="39"/>
        <v>171</v>
      </c>
      <c r="O46" s="187">
        <f t="shared" si="40"/>
        <v>598</v>
      </c>
      <c r="P46" s="187">
        <f t="shared" si="41"/>
        <v>179</v>
      </c>
      <c r="Q46" s="187">
        <f t="shared" si="42"/>
        <v>625</v>
      </c>
      <c r="R46" s="187">
        <f t="shared" si="43"/>
        <v>186</v>
      </c>
      <c r="S46" s="187">
        <f t="shared" si="44"/>
        <v>652</v>
      </c>
      <c r="T46" s="187">
        <f t="shared" si="45"/>
        <v>196</v>
      </c>
      <c r="U46" s="187">
        <f t="shared" si="46"/>
        <v>686</v>
      </c>
      <c r="V46" s="187">
        <f t="shared" si="47"/>
        <v>206</v>
      </c>
      <c r="W46" s="187">
        <f t="shared" si="48"/>
        <v>720</v>
      </c>
      <c r="X46" s="187">
        <f t="shared" si="49"/>
        <v>216</v>
      </c>
      <c r="Y46" s="187">
        <f t="shared" si="50"/>
        <v>755</v>
      </c>
      <c r="Z46" s="199">
        <f t="shared" si="52"/>
        <v>225</v>
      </c>
      <c r="AA46" s="200">
        <f t="shared" si="53"/>
        <v>789</v>
      </c>
      <c r="AB46" s="199">
        <f t="shared" si="54"/>
        <v>235</v>
      </c>
      <c r="AC46" s="201">
        <f t="shared" si="55"/>
        <v>823</v>
      </c>
    </row>
    <row r="47" spans="1:29" s="189" customFormat="1" ht="10.5" customHeight="1">
      <c r="A47" s="198">
        <v>8</v>
      </c>
      <c r="B47" s="187">
        <f t="shared" si="28"/>
        <v>155</v>
      </c>
      <c r="C47" s="187">
        <f t="shared" si="29"/>
        <v>542</v>
      </c>
      <c r="D47" s="187">
        <f t="shared" si="30"/>
        <v>161</v>
      </c>
      <c r="E47" s="187">
        <f t="shared" si="51"/>
        <v>564</v>
      </c>
      <c r="F47" s="187">
        <f t="shared" si="31"/>
        <v>162</v>
      </c>
      <c r="G47" s="187">
        <f t="shared" si="32"/>
        <v>567</v>
      </c>
      <c r="H47" s="187">
        <f t="shared" si="33"/>
        <v>169</v>
      </c>
      <c r="I47" s="187">
        <f t="shared" si="34"/>
        <v>591</v>
      </c>
      <c r="J47" s="187">
        <f t="shared" si="35"/>
        <v>178</v>
      </c>
      <c r="K47" s="187">
        <f t="shared" si="36"/>
        <v>622</v>
      </c>
      <c r="L47" s="187">
        <f t="shared" si="37"/>
        <v>187</v>
      </c>
      <c r="M47" s="187">
        <f t="shared" si="38"/>
        <v>653</v>
      </c>
      <c r="N47" s="187">
        <f t="shared" si="39"/>
        <v>195</v>
      </c>
      <c r="O47" s="187">
        <f t="shared" si="40"/>
        <v>684</v>
      </c>
      <c r="P47" s="187">
        <f t="shared" si="41"/>
        <v>204</v>
      </c>
      <c r="Q47" s="187">
        <f t="shared" si="42"/>
        <v>715</v>
      </c>
      <c r="R47" s="187">
        <f t="shared" si="43"/>
        <v>213</v>
      </c>
      <c r="S47" s="187">
        <f t="shared" si="44"/>
        <v>745</v>
      </c>
      <c r="T47" s="187">
        <f t="shared" si="45"/>
        <v>224</v>
      </c>
      <c r="U47" s="187">
        <f t="shared" si="46"/>
        <v>784</v>
      </c>
      <c r="V47" s="187">
        <f t="shared" si="47"/>
        <v>235</v>
      </c>
      <c r="W47" s="187">
        <f t="shared" si="48"/>
        <v>823</v>
      </c>
      <c r="X47" s="187">
        <f t="shared" si="49"/>
        <v>246</v>
      </c>
      <c r="Y47" s="187">
        <f t="shared" si="50"/>
        <v>862</v>
      </c>
      <c r="Z47" s="199">
        <f t="shared" si="52"/>
        <v>258</v>
      </c>
      <c r="AA47" s="200">
        <f t="shared" si="53"/>
        <v>901</v>
      </c>
      <c r="AB47" s="199">
        <f t="shared" si="54"/>
        <v>269</v>
      </c>
      <c r="AC47" s="201">
        <f t="shared" si="55"/>
        <v>940</v>
      </c>
    </row>
    <row r="48" spans="1:29" s="189" customFormat="1" ht="10.5" customHeight="1">
      <c r="A48" s="198">
        <v>9</v>
      </c>
      <c r="B48" s="187">
        <f t="shared" si="28"/>
        <v>174</v>
      </c>
      <c r="C48" s="187">
        <f t="shared" si="29"/>
        <v>610</v>
      </c>
      <c r="D48" s="187">
        <f t="shared" si="30"/>
        <v>181</v>
      </c>
      <c r="E48" s="187">
        <f t="shared" si="51"/>
        <v>635</v>
      </c>
      <c r="F48" s="187">
        <f t="shared" si="31"/>
        <v>182</v>
      </c>
      <c r="G48" s="187">
        <f t="shared" si="32"/>
        <v>638</v>
      </c>
      <c r="H48" s="187">
        <f t="shared" si="33"/>
        <v>190</v>
      </c>
      <c r="I48" s="187">
        <f t="shared" si="34"/>
        <v>665</v>
      </c>
      <c r="J48" s="187">
        <f t="shared" si="35"/>
        <v>200</v>
      </c>
      <c r="K48" s="187">
        <f t="shared" si="36"/>
        <v>700</v>
      </c>
      <c r="L48" s="187">
        <f t="shared" si="37"/>
        <v>210</v>
      </c>
      <c r="M48" s="187">
        <f t="shared" si="38"/>
        <v>735</v>
      </c>
      <c r="N48" s="187">
        <f t="shared" si="39"/>
        <v>220</v>
      </c>
      <c r="O48" s="187">
        <f t="shared" si="40"/>
        <v>769</v>
      </c>
      <c r="P48" s="187">
        <f t="shared" si="41"/>
        <v>230</v>
      </c>
      <c r="Q48" s="187">
        <f t="shared" si="42"/>
        <v>804</v>
      </c>
      <c r="R48" s="187">
        <f t="shared" si="43"/>
        <v>240</v>
      </c>
      <c r="S48" s="187">
        <f t="shared" si="44"/>
        <v>839</v>
      </c>
      <c r="T48" s="187">
        <f t="shared" si="45"/>
        <v>252</v>
      </c>
      <c r="U48" s="187">
        <f t="shared" si="46"/>
        <v>882</v>
      </c>
      <c r="V48" s="187">
        <f t="shared" si="47"/>
        <v>265</v>
      </c>
      <c r="W48" s="187">
        <f t="shared" si="48"/>
        <v>926</v>
      </c>
      <c r="X48" s="187">
        <f t="shared" si="49"/>
        <v>277</v>
      </c>
      <c r="Y48" s="187">
        <f t="shared" si="50"/>
        <v>970</v>
      </c>
      <c r="Z48" s="199">
        <f t="shared" si="52"/>
        <v>290</v>
      </c>
      <c r="AA48" s="200">
        <f t="shared" si="53"/>
        <v>1014</v>
      </c>
      <c r="AB48" s="199">
        <f t="shared" si="54"/>
        <v>302</v>
      </c>
      <c r="AC48" s="201">
        <f t="shared" si="55"/>
        <v>1058</v>
      </c>
    </row>
    <row r="49" spans="1:29" s="189" customFormat="1" ht="10.5" customHeight="1">
      <c r="A49" s="198">
        <v>10</v>
      </c>
      <c r="B49" s="187">
        <f t="shared" si="28"/>
        <v>194</v>
      </c>
      <c r="C49" s="187">
        <f t="shared" si="29"/>
        <v>678</v>
      </c>
      <c r="D49" s="187">
        <f t="shared" si="30"/>
        <v>201</v>
      </c>
      <c r="E49" s="187">
        <f t="shared" si="51"/>
        <v>705</v>
      </c>
      <c r="F49" s="187">
        <f t="shared" si="31"/>
        <v>202</v>
      </c>
      <c r="G49" s="187">
        <f t="shared" si="32"/>
        <v>708</v>
      </c>
      <c r="H49" s="187">
        <f t="shared" si="33"/>
        <v>211</v>
      </c>
      <c r="I49" s="187">
        <f t="shared" si="34"/>
        <v>739</v>
      </c>
      <c r="J49" s="187">
        <f t="shared" si="35"/>
        <v>222</v>
      </c>
      <c r="K49" s="187">
        <f t="shared" si="36"/>
        <v>778</v>
      </c>
      <c r="L49" s="187">
        <f t="shared" si="37"/>
        <v>233</v>
      </c>
      <c r="M49" s="187">
        <f t="shared" si="38"/>
        <v>816</v>
      </c>
      <c r="N49" s="187">
        <f t="shared" si="39"/>
        <v>244</v>
      </c>
      <c r="O49" s="187">
        <f t="shared" si="40"/>
        <v>855</v>
      </c>
      <c r="P49" s="187">
        <f t="shared" si="41"/>
        <v>255</v>
      </c>
      <c r="Q49" s="187">
        <f t="shared" si="42"/>
        <v>893</v>
      </c>
      <c r="R49" s="187">
        <f t="shared" si="43"/>
        <v>266</v>
      </c>
      <c r="S49" s="187">
        <f t="shared" si="44"/>
        <v>932</v>
      </c>
      <c r="T49" s="187">
        <f t="shared" si="45"/>
        <v>280</v>
      </c>
      <c r="U49" s="187">
        <f t="shared" si="46"/>
        <v>980</v>
      </c>
      <c r="V49" s="187">
        <f t="shared" si="47"/>
        <v>294</v>
      </c>
      <c r="W49" s="187">
        <f t="shared" si="48"/>
        <v>1029</v>
      </c>
      <c r="X49" s="187">
        <f t="shared" si="49"/>
        <v>308</v>
      </c>
      <c r="Y49" s="187">
        <f t="shared" si="50"/>
        <v>1078</v>
      </c>
      <c r="Z49" s="199">
        <f t="shared" si="52"/>
        <v>322</v>
      </c>
      <c r="AA49" s="200">
        <f t="shared" si="53"/>
        <v>1127</v>
      </c>
      <c r="AB49" s="199">
        <f t="shared" si="54"/>
        <v>336</v>
      </c>
      <c r="AC49" s="201">
        <f t="shared" si="55"/>
        <v>1176</v>
      </c>
    </row>
    <row r="50" spans="1:29" s="189" customFormat="1" ht="10.5" customHeight="1">
      <c r="A50" s="198">
        <v>11</v>
      </c>
      <c r="B50" s="187">
        <f t="shared" si="28"/>
        <v>213</v>
      </c>
      <c r="C50" s="187">
        <f t="shared" si="29"/>
        <v>745</v>
      </c>
      <c r="D50" s="187">
        <f t="shared" si="30"/>
        <v>222</v>
      </c>
      <c r="E50" s="187">
        <f t="shared" si="51"/>
        <v>776</v>
      </c>
      <c r="F50" s="187">
        <f t="shared" si="31"/>
        <v>223</v>
      </c>
      <c r="G50" s="187">
        <f t="shared" si="32"/>
        <v>779</v>
      </c>
      <c r="H50" s="187">
        <f t="shared" si="33"/>
        <v>232</v>
      </c>
      <c r="I50" s="187">
        <f t="shared" si="34"/>
        <v>813</v>
      </c>
      <c r="J50" s="187">
        <f t="shared" si="35"/>
        <v>244</v>
      </c>
      <c r="K50" s="187">
        <f t="shared" si="36"/>
        <v>855</v>
      </c>
      <c r="L50" s="187">
        <f t="shared" si="37"/>
        <v>257</v>
      </c>
      <c r="M50" s="187">
        <f t="shared" si="38"/>
        <v>898</v>
      </c>
      <c r="N50" s="187">
        <f t="shared" si="39"/>
        <v>269</v>
      </c>
      <c r="O50" s="187">
        <f t="shared" si="40"/>
        <v>940</v>
      </c>
      <c r="P50" s="187">
        <f t="shared" si="41"/>
        <v>281</v>
      </c>
      <c r="Q50" s="187">
        <f t="shared" si="42"/>
        <v>983</v>
      </c>
      <c r="R50" s="187">
        <f t="shared" si="43"/>
        <v>293</v>
      </c>
      <c r="S50" s="187">
        <f t="shared" si="44"/>
        <v>1025</v>
      </c>
      <c r="T50" s="187">
        <f t="shared" si="45"/>
        <v>308</v>
      </c>
      <c r="U50" s="187">
        <f t="shared" si="46"/>
        <v>1079</v>
      </c>
      <c r="V50" s="187">
        <f t="shared" si="47"/>
        <v>323</v>
      </c>
      <c r="W50" s="187">
        <f t="shared" si="48"/>
        <v>1132</v>
      </c>
      <c r="X50" s="187">
        <f t="shared" si="49"/>
        <v>339</v>
      </c>
      <c r="Y50" s="187">
        <f t="shared" si="50"/>
        <v>1186</v>
      </c>
      <c r="Z50" s="199">
        <f t="shared" si="52"/>
        <v>354</v>
      </c>
      <c r="AA50" s="200">
        <f t="shared" si="53"/>
        <v>1239</v>
      </c>
      <c r="AB50" s="199">
        <f t="shared" si="54"/>
        <v>369</v>
      </c>
      <c r="AC50" s="201">
        <f t="shared" si="55"/>
        <v>1293</v>
      </c>
    </row>
    <row r="51" spans="1:29" s="189" customFormat="1" ht="10.5" customHeight="1">
      <c r="A51" s="198">
        <v>12</v>
      </c>
      <c r="B51" s="187">
        <f t="shared" si="28"/>
        <v>232</v>
      </c>
      <c r="C51" s="187">
        <f t="shared" si="29"/>
        <v>813</v>
      </c>
      <c r="D51" s="187">
        <f t="shared" si="30"/>
        <v>242</v>
      </c>
      <c r="E51" s="187">
        <f t="shared" si="51"/>
        <v>846</v>
      </c>
      <c r="F51" s="187">
        <f t="shared" si="31"/>
        <v>243</v>
      </c>
      <c r="G51" s="187">
        <f t="shared" si="32"/>
        <v>850</v>
      </c>
      <c r="H51" s="187">
        <f t="shared" si="33"/>
        <v>253</v>
      </c>
      <c r="I51" s="187">
        <f t="shared" si="34"/>
        <v>887</v>
      </c>
      <c r="J51" s="187">
        <f t="shared" si="35"/>
        <v>267</v>
      </c>
      <c r="K51" s="187">
        <f t="shared" si="36"/>
        <v>933</v>
      </c>
      <c r="L51" s="187">
        <f t="shared" si="37"/>
        <v>280</v>
      </c>
      <c r="M51" s="187">
        <f t="shared" si="38"/>
        <v>979</v>
      </c>
      <c r="N51" s="187">
        <f t="shared" si="39"/>
        <v>293</v>
      </c>
      <c r="O51" s="187">
        <f t="shared" si="40"/>
        <v>1026</v>
      </c>
      <c r="P51" s="187">
        <f t="shared" si="41"/>
        <v>306</v>
      </c>
      <c r="Q51" s="187">
        <f t="shared" si="42"/>
        <v>1072</v>
      </c>
      <c r="R51" s="187">
        <f t="shared" si="43"/>
        <v>319</v>
      </c>
      <c r="S51" s="187">
        <f t="shared" si="44"/>
        <v>1118</v>
      </c>
      <c r="T51" s="187">
        <f t="shared" si="45"/>
        <v>336</v>
      </c>
      <c r="U51" s="187">
        <f t="shared" si="46"/>
        <v>1177</v>
      </c>
      <c r="V51" s="187">
        <f t="shared" si="47"/>
        <v>353</v>
      </c>
      <c r="W51" s="187">
        <f t="shared" si="48"/>
        <v>1235</v>
      </c>
      <c r="X51" s="187">
        <f t="shared" si="49"/>
        <v>370</v>
      </c>
      <c r="Y51" s="187">
        <f t="shared" si="50"/>
        <v>1294</v>
      </c>
      <c r="Z51" s="199">
        <f t="shared" si="52"/>
        <v>386</v>
      </c>
      <c r="AA51" s="200">
        <f t="shared" si="53"/>
        <v>1352</v>
      </c>
      <c r="AB51" s="199">
        <f t="shared" si="54"/>
        <v>403</v>
      </c>
      <c r="AC51" s="201">
        <f t="shared" si="55"/>
        <v>1411</v>
      </c>
    </row>
    <row r="52" spans="1:29" s="189" customFormat="1" ht="10.5" customHeight="1">
      <c r="A52" s="198">
        <v>13</v>
      </c>
      <c r="B52" s="187">
        <f t="shared" si="28"/>
        <v>252</v>
      </c>
      <c r="C52" s="187">
        <f t="shared" si="29"/>
        <v>881</v>
      </c>
      <c r="D52" s="187">
        <f t="shared" si="30"/>
        <v>262</v>
      </c>
      <c r="E52" s="187">
        <f t="shared" si="51"/>
        <v>917</v>
      </c>
      <c r="F52" s="187">
        <f t="shared" si="31"/>
        <v>263</v>
      </c>
      <c r="G52" s="187">
        <f t="shared" si="32"/>
        <v>921</v>
      </c>
      <c r="H52" s="187">
        <f t="shared" si="33"/>
        <v>275</v>
      </c>
      <c r="I52" s="187">
        <f t="shared" si="34"/>
        <v>961</v>
      </c>
      <c r="J52" s="187">
        <f t="shared" si="35"/>
        <v>289</v>
      </c>
      <c r="K52" s="187">
        <f t="shared" si="36"/>
        <v>1011</v>
      </c>
      <c r="L52" s="187">
        <f t="shared" si="37"/>
        <v>303</v>
      </c>
      <c r="M52" s="187">
        <f t="shared" si="38"/>
        <v>1061</v>
      </c>
      <c r="N52" s="187">
        <f t="shared" si="39"/>
        <v>317</v>
      </c>
      <c r="O52" s="187">
        <f t="shared" si="40"/>
        <v>1111</v>
      </c>
      <c r="P52" s="187">
        <f t="shared" si="41"/>
        <v>332</v>
      </c>
      <c r="Q52" s="187">
        <f t="shared" si="42"/>
        <v>1161</v>
      </c>
      <c r="R52" s="187">
        <f t="shared" si="43"/>
        <v>346</v>
      </c>
      <c r="S52" s="187">
        <f t="shared" si="44"/>
        <v>1211</v>
      </c>
      <c r="T52" s="187">
        <f t="shared" si="45"/>
        <v>364</v>
      </c>
      <c r="U52" s="187">
        <f t="shared" si="46"/>
        <v>1275</v>
      </c>
      <c r="V52" s="187">
        <f t="shared" si="47"/>
        <v>382</v>
      </c>
      <c r="W52" s="187">
        <f t="shared" si="48"/>
        <v>1338</v>
      </c>
      <c r="X52" s="187">
        <f t="shared" si="49"/>
        <v>400</v>
      </c>
      <c r="Y52" s="187">
        <f t="shared" si="50"/>
        <v>1401</v>
      </c>
      <c r="Z52" s="199">
        <f t="shared" si="52"/>
        <v>419</v>
      </c>
      <c r="AA52" s="200">
        <f t="shared" si="53"/>
        <v>1465</v>
      </c>
      <c r="AB52" s="199">
        <f t="shared" si="54"/>
        <v>437</v>
      </c>
      <c r="AC52" s="201">
        <f t="shared" si="55"/>
        <v>1528</v>
      </c>
    </row>
    <row r="53" spans="1:29" s="189" customFormat="1" ht="10.5" customHeight="1">
      <c r="A53" s="198">
        <v>14</v>
      </c>
      <c r="B53" s="187">
        <f t="shared" si="28"/>
        <v>271</v>
      </c>
      <c r="C53" s="187">
        <f t="shared" si="29"/>
        <v>949</v>
      </c>
      <c r="D53" s="187">
        <f t="shared" si="30"/>
        <v>282</v>
      </c>
      <c r="E53" s="187">
        <f t="shared" si="51"/>
        <v>987</v>
      </c>
      <c r="F53" s="187">
        <f t="shared" si="31"/>
        <v>283</v>
      </c>
      <c r="G53" s="187">
        <f t="shared" si="32"/>
        <v>992</v>
      </c>
      <c r="H53" s="187">
        <f t="shared" si="33"/>
        <v>296</v>
      </c>
      <c r="I53" s="187">
        <f t="shared" si="34"/>
        <v>1035</v>
      </c>
      <c r="J53" s="187">
        <f t="shared" si="35"/>
        <v>311</v>
      </c>
      <c r="K53" s="187">
        <f t="shared" si="36"/>
        <v>1089</v>
      </c>
      <c r="L53" s="187">
        <f t="shared" si="37"/>
        <v>326</v>
      </c>
      <c r="M53" s="187">
        <f t="shared" si="38"/>
        <v>1143</v>
      </c>
      <c r="N53" s="187">
        <f t="shared" si="39"/>
        <v>342</v>
      </c>
      <c r="O53" s="187">
        <f t="shared" si="40"/>
        <v>1197</v>
      </c>
      <c r="P53" s="187">
        <f t="shared" si="41"/>
        <v>357</v>
      </c>
      <c r="Q53" s="187">
        <f t="shared" si="42"/>
        <v>1250</v>
      </c>
      <c r="R53" s="187">
        <f t="shared" si="43"/>
        <v>373</v>
      </c>
      <c r="S53" s="187">
        <f t="shared" si="44"/>
        <v>1304</v>
      </c>
      <c r="T53" s="187">
        <f t="shared" si="45"/>
        <v>392</v>
      </c>
      <c r="U53" s="187">
        <f t="shared" si="46"/>
        <v>1373</v>
      </c>
      <c r="V53" s="187">
        <f t="shared" si="47"/>
        <v>412</v>
      </c>
      <c r="W53" s="187">
        <f t="shared" si="48"/>
        <v>1441</v>
      </c>
      <c r="X53" s="187">
        <f t="shared" si="49"/>
        <v>431</v>
      </c>
      <c r="Y53" s="187">
        <f t="shared" si="50"/>
        <v>1509</v>
      </c>
      <c r="Z53" s="199">
        <f t="shared" si="52"/>
        <v>451</v>
      </c>
      <c r="AA53" s="200">
        <f t="shared" si="53"/>
        <v>1577</v>
      </c>
      <c r="AB53" s="199">
        <f t="shared" si="54"/>
        <v>470</v>
      </c>
      <c r="AC53" s="201">
        <f t="shared" si="55"/>
        <v>1646</v>
      </c>
    </row>
    <row r="54" spans="1:29" s="189" customFormat="1" ht="10.5" customHeight="1">
      <c r="A54" s="198">
        <v>15</v>
      </c>
      <c r="B54" s="187">
        <f t="shared" si="28"/>
        <v>290</v>
      </c>
      <c r="C54" s="187">
        <f t="shared" si="29"/>
        <v>1016</v>
      </c>
      <c r="D54" s="187">
        <f t="shared" si="30"/>
        <v>302</v>
      </c>
      <c r="E54" s="187">
        <f t="shared" si="51"/>
        <v>1058</v>
      </c>
      <c r="F54" s="187">
        <f t="shared" si="31"/>
        <v>304</v>
      </c>
      <c r="G54" s="187">
        <f t="shared" si="32"/>
        <v>1063</v>
      </c>
      <c r="H54" s="187">
        <f t="shared" si="33"/>
        <v>317</v>
      </c>
      <c r="I54" s="187">
        <f t="shared" si="34"/>
        <v>1109</v>
      </c>
      <c r="J54" s="187">
        <f t="shared" si="35"/>
        <v>333</v>
      </c>
      <c r="K54" s="187">
        <f t="shared" si="36"/>
        <v>1167</v>
      </c>
      <c r="L54" s="187">
        <f t="shared" si="37"/>
        <v>350</v>
      </c>
      <c r="M54" s="187">
        <f t="shared" si="38"/>
        <v>1224</v>
      </c>
      <c r="N54" s="187">
        <f t="shared" si="39"/>
        <v>366</v>
      </c>
      <c r="O54" s="187">
        <f t="shared" si="40"/>
        <v>1282</v>
      </c>
      <c r="P54" s="187">
        <f t="shared" si="41"/>
        <v>383</v>
      </c>
      <c r="Q54" s="187">
        <f t="shared" si="42"/>
        <v>1340</v>
      </c>
      <c r="R54" s="187">
        <f t="shared" si="43"/>
        <v>399</v>
      </c>
      <c r="S54" s="187">
        <f t="shared" si="44"/>
        <v>1398</v>
      </c>
      <c r="T54" s="187">
        <f t="shared" si="45"/>
        <v>420</v>
      </c>
      <c r="U54" s="187">
        <f t="shared" si="46"/>
        <v>1471</v>
      </c>
      <c r="V54" s="187">
        <f t="shared" si="47"/>
        <v>441</v>
      </c>
      <c r="W54" s="187">
        <f t="shared" si="48"/>
        <v>1544</v>
      </c>
      <c r="X54" s="187">
        <f t="shared" si="49"/>
        <v>462</v>
      </c>
      <c r="Y54" s="187">
        <f t="shared" si="50"/>
        <v>1617</v>
      </c>
      <c r="Z54" s="199">
        <f t="shared" si="52"/>
        <v>483</v>
      </c>
      <c r="AA54" s="200">
        <f t="shared" si="53"/>
        <v>1690</v>
      </c>
      <c r="AB54" s="199">
        <f t="shared" si="54"/>
        <v>504</v>
      </c>
      <c r="AC54" s="201">
        <f t="shared" si="55"/>
        <v>1763</v>
      </c>
    </row>
    <row r="55" spans="1:29" s="189" customFormat="1" ht="10.5" customHeight="1">
      <c r="A55" s="198">
        <v>16</v>
      </c>
      <c r="B55" s="187">
        <f t="shared" si="28"/>
        <v>310</v>
      </c>
      <c r="C55" s="187">
        <f t="shared" si="29"/>
        <v>1084</v>
      </c>
      <c r="D55" s="187">
        <f t="shared" si="30"/>
        <v>322</v>
      </c>
      <c r="E55" s="187">
        <f t="shared" si="51"/>
        <v>1128</v>
      </c>
      <c r="F55" s="187">
        <f t="shared" si="31"/>
        <v>324</v>
      </c>
      <c r="G55" s="187">
        <f t="shared" si="32"/>
        <v>1133</v>
      </c>
      <c r="H55" s="187">
        <f t="shared" si="33"/>
        <v>338</v>
      </c>
      <c r="I55" s="187">
        <f t="shared" si="34"/>
        <v>1183</v>
      </c>
      <c r="J55" s="187">
        <f t="shared" si="35"/>
        <v>356</v>
      </c>
      <c r="K55" s="187">
        <f t="shared" si="36"/>
        <v>1244</v>
      </c>
      <c r="L55" s="187">
        <f t="shared" si="37"/>
        <v>373</v>
      </c>
      <c r="M55" s="187">
        <f t="shared" si="38"/>
        <v>1306</v>
      </c>
      <c r="N55" s="187">
        <f t="shared" si="39"/>
        <v>391</v>
      </c>
      <c r="O55" s="187">
        <f t="shared" si="40"/>
        <v>1368</v>
      </c>
      <c r="P55" s="187">
        <f t="shared" si="41"/>
        <v>408</v>
      </c>
      <c r="Q55" s="187">
        <f t="shared" si="42"/>
        <v>1429</v>
      </c>
      <c r="R55" s="187">
        <f t="shared" si="43"/>
        <v>426</v>
      </c>
      <c r="S55" s="187">
        <f t="shared" si="44"/>
        <v>1491</v>
      </c>
      <c r="T55" s="187">
        <f t="shared" si="45"/>
        <v>448</v>
      </c>
      <c r="U55" s="187">
        <f t="shared" si="46"/>
        <v>1569</v>
      </c>
      <c r="V55" s="187">
        <f t="shared" si="47"/>
        <v>471</v>
      </c>
      <c r="W55" s="187">
        <f t="shared" si="48"/>
        <v>1647</v>
      </c>
      <c r="X55" s="187">
        <f t="shared" si="49"/>
        <v>493</v>
      </c>
      <c r="Y55" s="187">
        <f t="shared" si="50"/>
        <v>1725</v>
      </c>
      <c r="Z55" s="199">
        <f t="shared" si="52"/>
        <v>515</v>
      </c>
      <c r="AA55" s="200">
        <f t="shared" si="53"/>
        <v>1803</v>
      </c>
      <c r="AB55" s="199">
        <f t="shared" si="54"/>
        <v>537</v>
      </c>
      <c r="AC55" s="201">
        <f t="shared" si="55"/>
        <v>1881</v>
      </c>
    </row>
    <row r="56" spans="1:29" s="189" customFormat="1" ht="10.5" customHeight="1">
      <c r="A56" s="198">
        <v>17</v>
      </c>
      <c r="B56" s="187">
        <f t="shared" si="28"/>
        <v>329</v>
      </c>
      <c r="C56" s="187">
        <f t="shared" si="29"/>
        <v>1152</v>
      </c>
      <c r="D56" s="187">
        <f t="shared" si="30"/>
        <v>342</v>
      </c>
      <c r="E56" s="187">
        <f t="shared" si="51"/>
        <v>1199</v>
      </c>
      <c r="F56" s="187">
        <f t="shared" si="31"/>
        <v>344</v>
      </c>
      <c r="G56" s="187">
        <f t="shared" si="32"/>
        <v>1204</v>
      </c>
      <c r="H56" s="187">
        <f t="shared" si="33"/>
        <v>359</v>
      </c>
      <c r="I56" s="187">
        <f t="shared" si="34"/>
        <v>1257</v>
      </c>
      <c r="J56" s="187">
        <f t="shared" si="35"/>
        <v>378</v>
      </c>
      <c r="K56" s="187">
        <f t="shared" si="36"/>
        <v>1322</v>
      </c>
      <c r="L56" s="187">
        <f t="shared" si="37"/>
        <v>396</v>
      </c>
      <c r="M56" s="187">
        <f t="shared" si="38"/>
        <v>1388</v>
      </c>
      <c r="N56" s="187">
        <f t="shared" si="39"/>
        <v>415</v>
      </c>
      <c r="O56" s="187">
        <f t="shared" si="40"/>
        <v>1453</v>
      </c>
      <c r="P56" s="187">
        <f t="shared" si="41"/>
        <v>434</v>
      </c>
      <c r="Q56" s="187">
        <f t="shared" si="42"/>
        <v>1518</v>
      </c>
      <c r="R56" s="187">
        <f t="shared" si="43"/>
        <v>453</v>
      </c>
      <c r="S56" s="187">
        <f t="shared" si="44"/>
        <v>1584</v>
      </c>
      <c r="T56" s="187">
        <f t="shared" si="45"/>
        <v>476</v>
      </c>
      <c r="U56" s="187">
        <f t="shared" si="46"/>
        <v>1667</v>
      </c>
      <c r="V56" s="187">
        <f t="shared" si="47"/>
        <v>500</v>
      </c>
      <c r="W56" s="187">
        <f t="shared" si="48"/>
        <v>1750</v>
      </c>
      <c r="X56" s="187">
        <f t="shared" si="49"/>
        <v>524</v>
      </c>
      <c r="Y56" s="187">
        <f t="shared" si="50"/>
        <v>1833</v>
      </c>
      <c r="Z56" s="199">
        <f t="shared" si="52"/>
        <v>547</v>
      </c>
      <c r="AA56" s="200">
        <f t="shared" si="53"/>
        <v>1916</v>
      </c>
      <c r="AB56" s="199">
        <f t="shared" si="54"/>
        <v>571</v>
      </c>
      <c r="AC56" s="201">
        <f t="shared" si="55"/>
        <v>1998</v>
      </c>
    </row>
    <row r="57" spans="1:29" s="189" customFormat="1" ht="10.5" customHeight="1">
      <c r="A57" s="198">
        <v>18</v>
      </c>
      <c r="B57" s="187">
        <f t="shared" si="28"/>
        <v>348</v>
      </c>
      <c r="C57" s="187">
        <f t="shared" si="29"/>
        <v>1220</v>
      </c>
      <c r="D57" s="187">
        <f t="shared" si="30"/>
        <v>363</v>
      </c>
      <c r="E57" s="187">
        <f t="shared" si="51"/>
        <v>1269</v>
      </c>
      <c r="F57" s="187">
        <f t="shared" si="31"/>
        <v>364</v>
      </c>
      <c r="G57" s="187">
        <f t="shared" si="32"/>
        <v>1275</v>
      </c>
      <c r="H57" s="187">
        <f t="shared" si="33"/>
        <v>380</v>
      </c>
      <c r="I57" s="187">
        <f t="shared" si="34"/>
        <v>1331</v>
      </c>
      <c r="J57" s="187">
        <f t="shared" si="35"/>
        <v>400</v>
      </c>
      <c r="K57" s="187">
        <f t="shared" si="36"/>
        <v>1400</v>
      </c>
      <c r="L57" s="187">
        <f t="shared" si="37"/>
        <v>420</v>
      </c>
      <c r="M57" s="187">
        <f t="shared" si="38"/>
        <v>1469</v>
      </c>
      <c r="N57" s="187">
        <f t="shared" si="39"/>
        <v>440</v>
      </c>
      <c r="O57" s="187">
        <f t="shared" si="40"/>
        <v>1538</v>
      </c>
      <c r="P57" s="187">
        <f t="shared" si="41"/>
        <v>459</v>
      </c>
      <c r="Q57" s="187">
        <f t="shared" si="42"/>
        <v>1608</v>
      </c>
      <c r="R57" s="187">
        <f t="shared" si="43"/>
        <v>479</v>
      </c>
      <c r="S57" s="187">
        <f t="shared" si="44"/>
        <v>1677</v>
      </c>
      <c r="T57" s="187">
        <f t="shared" si="45"/>
        <v>504</v>
      </c>
      <c r="U57" s="187">
        <f t="shared" si="46"/>
        <v>1765</v>
      </c>
      <c r="V57" s="187">
        <f t="shared" si="47"/>
        <v>529</v>
      </c>
      <c r="W57" s="187">
        <f t="shared" si="48"/>
        <v>1853</v>
      </c>
      <c r="X57" s="187">
        <f t="shared" si="49"/>
        <v>554</v>
      </c>
      <c r="Y57" s="187">
        <f t="shared" si="50"/>
        <v>1940</v>
      </c>
      <c r="Z57" s="199">
        <f t="shared" si="52"/>
        <v>579</v>
      </c>
      <c r="AA57" s="200">
        <f t="shared" si="53"/>
        <v>2028</v>
      </c>
      <c r="AB57" s="199">
        <f t="shared" si="54"/>
        <v>605</v>
      </c>
      <c r="AC57" s="201">
        <f t="shared" si="55"/>
        <v>2116</v>
      </c>
    </row>
    <row r="58" spans="1:29" s="189" customFormat="1" ht="10.5" customHeight="1">
      <c r="A58" s="198">
        <v>19</v>
      </c>
      <c r="B58" s="187">
        <f t="shared" si="28"/>
        <v>368</v>
      </c>
      <c r="C58" s="187">
        <f t="shared" si="29"/>
        <v>1287</v>
      </c>
      <c r="D58" s="187">
        <f t="shared" si="30"/>
        <v>383</v>
      </c>
      <c r="E58" s="187">
        <f t="shared" si="51"/>
        <v>1340</v>
      </c>
      <c r="F58" s="187">
        <f t="shared" si="31"/>
        <v>385</v>
      </c>
      <c r="G58" s="187">
        <f t="shared" si="32"/>
        <v>1346</v>
      </c>
      <c r="H58" s="187">
        <f t="shared" si="33"/>
        <v>401</v>
      </c>
      <c r="I58" s="187">
        <f t="shared" si="34"/>
        <v>1404</v>
      </c>
      <c r="J58" s="187">
        <f t="shared" si="35"/>
        <v>422</v>
      </c>
      <c r="K58" s="187">
        <f t="shared" si="36"/>
        <v>1478</v>
      </c>
      <c r="L58" s="187">
        <f t="shared" si="37"/>
        <v>443</v>
      </c>
      <c r="M58" s="187">
        <f t="shared" si="38"/>
        <v>1551</v>
      </c>
      <c r="N58" s="187">
        <f t="shared" si="39"/>
        <v>464</v>
      </c>
      <c r="O58" s="187">
        <f t="shared" si="40"/>
        <v>1624</v>
      </c>
      <c r="P58" s="187">
        <f t="shared" si="41"/>
        <v>485</v>
      </c>
      <c r="Q58" s="187">
        <f t="shared" si="42"/>
        <v>1697</v>
      </c>
      <c r="R58" s="187">
        <f t="shared" si="43"/>
        <v>506</v>
      </c>
      <c r="S58" s="187">
        <f t="shared" si="44"/>
        <v>1770</v>
      </c>
      <c r="T58" s="187">
        <f t="shared" si="45"/>
        <v>532</v>
      </c>
      <c r="U58" s="187">
        <f t="shared" si="46"/>
        <v>1863</v>
      </c>
      <c r="V58" s="187">
        <f t="shared" si="47"/>
        <v>559</v>
      </c>
      <c r="W58" s="187">
        <f t="shared" si="48"/>
        <v>1956</v>
      </c>
      <c r="X58" s="187">
        <f t="shared" si="49"/>
        <v>585</v>
      </c>
      <c r="Y58" s="187">
        <f t="shared" si="50"/>
        <v>2048</v>
      </c>
      <c r="Z58" s="199">
        <f t="shared" si="52"/>
        <v>612</v>
      </c>
      <c r="AA58" s="200">
        <f t="shared" si="53"/>
        <v>2141</v>
      </c>
      <c r="AB58" s="199">
        <f t="shared" si="54"/>
        <v>638</v>
      </c>
      <c r="AC58" s="201">
        <f t="shared" si="55"/>
        <v>2234</v>
      </c>
    </row>
    <row r="59" spans="1:29" s="189" customFormat="1" ht="10.5" customHeight="1">
      <c r="A59" s="198">
        <v>20</v>
      </c>
      <c r="B59" s="187">
        <f t="shared" si="28"/>
        <v>387</v>
      </c>
      <c r="C59" s="187">
        <f t="shared" si="29"/>
        <v>1355</v>
      </c>
      <c r="D59" s="187">
        <f t="shared" si="30"/>
        <v>403</v>
      </c>
      <c r="E59" s="187">
        <f t="shared" si="51"/>
        <v>1410</v>
      </c>
      <c r="F59" s="187">
        <f t="shared" si="31"/>
        <v>405</v>
      </c>
      <c r="G59" s="187">
        <f t="shared" si="32"/>
        <v>1417</v>
      </c>
      <c r="H59" s="187">
        <f t="shared" si="33"/>
        <v>422</v>
      </c>
      <c r="I59" s="187">
        <f t="shared" si="34"/>
        <v>1478</v>
      </c>
      <c r="J59" s="187">
        <f t="shared" si="35"/>
        <v>444</v>
      </c>
      <c r="K59" s="187">
        <f t="shared" si="36"/>
        <v>1555</v>
      </c>
      <c r="L59" s="187">
        <f t="shared" si="37"/>
        <v>466</v>
      </c>
      <c r="M59" s="187">
        <f t="shared" si="38"/>
        <v>1632</v>
      </c>
      <c r="N59" s="187">
        <f t="shared" si="39"/>
        <v>488</v>
      </c>
      <c r="O59" s="187">
        <f t="shared" si="40"/>
        <v>1709</v>
      </c>
      <c r="P59" s="187">
        <f t="shared" si="41"/>
        <v>510</v>
      </c>
      <c r="Q59" s="187">
        <f t="shared" si="42"/>
        <v>1786</v>
      </c>
      <c r="R59" s="187">
        <f t="shared" si="43"/>
        <v>532</v>
      </c>
      <c r="S59" s="187">
        <f t="shared" si="44"/>
        <v>1863</v>
      </c>
      <c r="T59" s="187">
        <f t="shared" si="45"/>
        <v>560</v>
      </c>
      <c r="U59" s="187">
        <f t="shared" si="46"/>
        <v>1961</v>
      </c>
      <c r="V59" s="187">
        <f t="shared" si="47"/>
        <v>588</v>
      </c>
      <c r="W59" s="187">
        <f t="shared" si="48"/>
        <v>2058</v>
      </c>
      <c r="X59" s="187">
        <f t="shared" si="49"/>
        <v>616</v>
      </c>
      <c r="Y59" s="187">
        <f t="shared" si="50"/>
        <v>2156</v>
      </c>
      <c r="Z59" s="199">
        <f t="shared" si="52"/>
        <v>644</v>
      </c>
      <c r="AA59" s="200">
        <f t="shared" si="53"/>
        <v>2254</v>
      </c>
      <c r="AB59" s="199">
        <f t="shared" si="54"/>
        <v>672</v>
      </c>
      <c r="AC59" s="201">
        <f t="shared" si="55"/>
        <v>2351</v>
      </c>
    </row>
    <row r="60" spans="1:29" s="189" customFormat="1" ht="10.5" customHeight="1">
      <c r="A60" s="198">
        <v>21</v>
      </c>
      <c r="B60" s="187">
        <f t="shared" si="28"/>
        <v>407</v>
      </c>
      <c r="C60" s="187">
        <f t="shared" si="29"/>
        <v>1423</v>
      </c>
      <c r="D60" s="187">
        <f t="shared" si="30"/>
        <v>423</v>
      </c>
      <c r="E60" s="187">
        <f t="shared" si="51"/>
        <v>1481</v>
      </c>
      <c r="F60" s="187">
        <f t="shared" si="31"/>
        <v>425</v>
      </c>
      <c r="G60" s="187">
        <f t="shared" si="32"/>
        <v>1488</v>
      </c>
      <c r="H60" s="187">
        <f t="shared" si="33"/>
        <v>444</v>
      </c>
      <c r="I60" s="187">
        <f t="shared" si="34"/>
        <v>1552</v>
      </c>
      <c r="J60" s="187">
        <f t="shared" si="35"/>
        <v>467</v>
      </c>
      <c r="K60" s="187">
        <f t="shared" si="36"/>
        <v>1633</v>
      </c>
      <c r="L60" s="187">
        <f t="shared" si="37"/>
        <v>490</v>
      </c>
      <c r="M60" s="187">
        <f t="shared" si="38"/>
        <v>1714</v>
      </c>
      <c r="N60" s="187">
        <f t="shared" si="39"/>
        <v>513</v>
      </c>
      <c r="O60" s="187">
        <f t="shared" si="40"/>
        <v>1795</v>
      </c>
      <c r="P60" s="187">
        <f t="shared" si="41"/>
        <v>536</v>
      </c>
      <c r="Q60" s="187">
        <f t="shared" si="42"/>
        <v>1876</v>
      </c>
      <c r="R60" s="187">
        <f t="shared" si="43"/>
        <v>559</v>
      </c>
      <c r="S60" s="187">
        <f t="shared" si="44"/>
        <v>1957</v>
      </c>
      <c r="T60" s="187">
        <f t="shared" si="45"/>
        <v>588</v>
      </c>
      <c r="U60" s="187">
        <f t="shared" si="46"/>
        <v>2059</v>
      </c>
      <c r="V60" s="187">
        <f t="shared" si="47"/>
        <v>618</v>
      </c>
      <c r="W60" s="187">
        <f t="shared" si="48"/>
        <v>2161</v>
      </c>
      <c r="X60" s="187">
        <f t="shared" si="49"/>
        <v>647</v>
      </c>
      <c r="Y60" s="187">
        <f t="shared" si="50"/>
        <v>2264</v>
      </c>
      <c r="Z60" s="199">
        <f t="shared" si="52"/>
        <v>676</v>
      </c>
      <c r="AA60" s="200">
        <f t="shared" si="53"/>
        <v>2366</v>
      </c>
      <c r="AB60" s="199">
        <f t="shared" si="54"/>
        <v>705</v>
      </c>
      <c r="AC60" s="201">
        <f t="shared" si="55"/>
        <v>2469</v>
      </c>
    </row>
    <row r="61" spans="1:29" s="189" customFormat="1" ht="10.5" customHeight="1">
      <c r="A61" s="198">
        <v>22</v>
      </c>
      <c r="B61" s="187">
        <f t="shared" si="28"/>
        <v>426</v>
      </c>
      <c r="C61" s="187">
        <f t="shared" si="29"/>
        <v>1491</v>
      </c>
      <c r="D61" s="187">
        <f t="shared" si="30"/>
        <v>443</v>
      </c>
      <c r="E61" s="187">
        <f t="shared" si="51"/>
        <v>1551</v>
      </c>
      <c r="F61" s="187">
        <f t="shared" si="31"/>
        <v>445</v>
      </c>
      <c r="G61" s="187">
        <f t="shared" si="32"/>
        <v>1558</v>
      </c>
      <c r="H61" s="187">
        <f t="shared" si="33"/>
        <v>465</v>
      </c>
      <c r="I61" s="187">
        <f t="shared" si="34"/>
        <v>1626</v>
      </c>
      <c r="J61" s="187">
        <f t="shared" si="35"/>
        <v>489</v>
      </c>
      <c r="K61" s="187">
        <f t="shared" si="36"/>
        <v>1711</v>
      </c>
      <c r="L61" s="187">
        <f t="shared" si="37"/>
        <v>513</v>
      </c>
      <c r="M61" s="187">
        <f t="shared" si="38"/>
        <v>1796</v>
      </c>
      <c r="N61" s="187">
        <f t="shared" si="39"/>
        <v>537</v>
      </c>
      <c r="O61" s="187">
        <f t="shared" si="40"/>
        <v>1880</v>
      </c>
      <c r="P61" s="187">
        <f t="shared" si="41"/>
        <v>561</v>
      </c>
      <c r="Q61" s="187">
        <f t="shared" si="42"/>
        <v>1965</v>
      </c>
      <c r="R61" s="187">
        <f t="shared" si="43"/>
        <v>586</v>
      </c>
      <c r="S61" s="187">
        <f t="shared" si="44"/>
        <v>2050</v>
      </c>
      <c r="T61" s="187">
        <f t="shared" si="45"/>
        <v>616</v>
      </c>
      <c r="U61" s="187">
        <f t="shared" si="46"/>
        <v>2157</v>
      </c>
      <c r="V61" s="187">
        <f t="shared" si="47"/>
        <v>647</v>
      </c>
      <c r="W61" s="187">
        <f t="shared" si="48"/>
        <v>2264</v>
      </c>
      <c r="X61" s="187">
        <f t="shared" si="49"/>
        <v>678</v>
      </c>
      <c r="Y61" s="187">
        <f t="shared" si="50"/>
        <v>2372</v>
      </c>
      <c r="Z61" s="199">
        <f t="shared" si="52"/>
        <v>708</v>
      </c>
      <c r="AA61" s="200">
        <f t="shared" si="53"/>
        <v>2479</v>
      </c>
      <c r="AB61" s="199">
        <f t="shared" si="54"/>
        <v>739</v>
      </c>
      <c r="AC61" s="201">
        <f t="shared" si="55"/>
        <v>2586</v>
      </c>
    </row>
    <row r="62" spans="1:29" s="189" customFormat="1" ht="10.5" customHeight="1">
      <c r="A62" s="198">
        <v>23</v>
      </c>
      <c r="B62" s="187">
        <f t="shared" si="28"/>
        <v>445</v>
      </c>
      <c r="C62" s="187">
        <f t="shared" si="29"/>
        <v>1558</v>
      </c>
      <c r="D62" s="187">
        <f t="shared" si="30"/>
        <v>463</v>
      </c>
      <c r="E62" s="187">
        <f t="shared" si="51"/>
        <v>1622</v>
      </c>
      <c r="F62" s="187">
        <f t="shared" si="31"/>
        <v>466</v>
      </c>
      <c r="G62" s="187">
        <f t="shared" si="32"/>
        <v>1629</v>
      </c>
      <c r="H62" s="187">
        <f t="shared" si="33"/>
        <v>486</v>
      </c>
      <c r="I62" s="187">
        <f t="shared" si="34"/>
        <v>1700</v>
      </c>
      <c r="J62" s="187">
        <f t="shared" si="35"/>
        <v>511</v>
      </c>
      <c r="K62" s="187">
        <f t="shared" si="36"/>
        <v>1789</v>
      </c>
      <c r="L62" s="187">
        <f t="shared" si="37"/>
        <v>536</v>
      </c>
      <c r="M62" s="187">
        <f t="shared" si="38"/>
        <v>1877</v>
      </c>
      <c r="N62" s="187">
        <f t="shared" si="39"/>
        <v>562</v>
      </c>
      <c r="O62" s="187">
        <f t="shared" si="40"/>
        <v>1966</v>
      </c>
      <c r="P62" s="187">
        <f t="shared" si="41"/>
        <v>587</v>
      </c>
      <c r="Q62" s="187">
        <f t="shared" si="42"/>
        <v>2054</v>
      </c>
      <c r="R62" s="187">
        <f t="shared" si="43"/>
        <v>612</v>
      </c>
      <c r="S62" s="187">
        <f t="shared" si="44"/>
        <v>2143</v>
      </c>
      <c r="T62" s="187">
        <f t="shared" si="45"/>
        <v>644</v>
      </c>
      <c r="U62" s="187">
        <f t="shared" si="46"/>
        <v>2255</v>
      </c>
      <c r="V62" s="187">
        <f t="shared" si="47"/>
        <v>676</v>
      </c>
      <c r="W62" s="187">
        <f t="shared" si="48"/>
        <v>2367</v>
      </c>
      <c r="X62" s="187">
        <f t="shared" si="49"/>
        <v>708</v>
      </c>
      <c r="Y62" s="187">
        <f t="shared" si="50"/>
        <v>2479</v>
      </c>
      <c r="Z62" s="199">
        <f t="shared" si="52"/>
        <v>740</v>
      </c>
      <c r="AA62" s="200">
        <f t="shared" si="53"/>
        <v>2592</v>
      </c>
      <c r="AB62" s="199">
        <f t="shared" si="54"/>
        <v>772</v>
      </c>
      <c r="AC62" s="201">
        <f t="shared" si="55"/>
        <v>2704</v>
      </c>
    </row>
    <row r="63" spans="1:29" s="189" customFormat="1" ht="10.5" customHeight="1">
      <c r="A63" s="198">
        <v>24</v>
      </c>
      <c r="B63" s="187">
        <f t="shared" si="28"/>
        <v>465</v>
      </c>
      <c r="C63" s="187">
        <f t="shared" si="29"/>
        <v>1626</v>
      </c>
      <c r="D63" s="187">
        <f t="shared" si="30"/>
        <v>483</v>
      </c>
      <c r="E63" s="187">
        <f t="shared" si="51"/>
        <v>1692</v>
      </c>
      <c r="F63" s="187">
        <f t="shared" si="31"/>
        <v>486</v>
      </c>
      <c r="G63" s="187">
        <f t="shared" si="32"/>
        <v>1700</v>
      </c>
      <c r="H63" s="187">
        <f t="shared" si="33"/>
        <v>507</v>
      </c>
      <c r="I63" s="187">
        <f t="shared" si="34"/>
        <v>1774</v>
      </c>
      <c r="J63" s="187">
        <f t="shared" si="35"/>
        <v>533</v>
      </c>
      <c r="K63" s="187">
        <f t="shared" si="36"/>
        <v>1866</v>
      </c>
      <c r="L63" s="187">
        <f t="shared" si="37"/>
        <v>560</v>
      </c>
      <c r="M63" s="187">
        <f t="shared" si="38"/>
        <v>1959</v>
      </c>
      <c r="N63" s="187">
        <f t="shared" si="39"/>
        <v>586</v>
      </c>
      <c r="O63" s="187">
        <f t="shared" si="40"/>
        <v>2051</v>
      </c>
      <c r="P63" s="187">
        <f t="shared" si="41"/>
        <v>612</v>
      </c>
      <c r="Q63" s="187">
        <f t="shared" si="42"/>
        <v>2144</v>
      </c>
      <c r="R63" s="187">
        <f t="shared" si="43"/>
        <v>639</v>
      </c>
      <c r="S63" s="187">
        <f t="shared" si="44"/>
        <v>2236</v>
      </c>
      <c r="T63" s="187">
        <f t="shared" si="45"/>
        <v>672</v>
      </c>
      <c r="U63" s="187">
        <f t="shared" si="46"/>
        <v>2353</v>
      </c>
      <c r="V63" s="187">
        <f t="shared" si="47"/>
        <v>706</v>
      </c>
      <c r="W63" s="187">
        <f t="shared" si="48"/>
        <v>2470</v>
      </c>
      <c r="X63" s="187">
        <f t="shared" si="49"/>
        <v>739</v>
      </c>
      <c r="Y63" s="187">
        <f t="shared" si="50"/>
        <v>2587</v>
      </c>
      <c r="Z63" s="199">
        <f t="shared" si="52"/>
        <v>773</v>
      </c>
      <c r="AA63" s="200">
        <f t="shared" si="53"/>
        <v>2704</v>
      </c>
      <c r="AB63" s="199">
        <f t="shared" si="54"/>
        <v>806</v>
      </c>
      <c r="AC63" s="201">
        <f t="shared" si="55"/>
        <v>2821</v>
      </c>
    </row>
    <row r="64" spans="1:29" s="189" customFormat="1" ht="10.5" customHeight="1">
      <c r="A64" s="198">
        <v>25</v>
      </c>
      <c r="B64" s="187">
        <f t="shared" si="28"/>
        <v>484</v>
      </c>
      <c r="C64" s="187">
        <f t="shared" si="29"/>
        <v>1694</v>
      </c>
      <c r="D64" s="187">
        <f t="shared" si="30"/>
        <v>504</v>
      </c>
      <c r="E64" s="187">
        <f t="shared" si="51"/>
        <v>1763</v>
      </c>
      <c r="F64" s="187">
        <f t="shared" si="31"/>
        <v>506</v>
      </c>
      <c r="G64" s="187">
        <f t="shared" si="32"/>
        <v>1771</v>
      </c>
      <c r="H64" s="187">
        <f t="shared" si="33"/>
        <v>528</v>
      </c>
      <c r="I64" s="187">
        <f t="shared" si="34"/>
        <v>1848</v>
      </c>
      <c r="J64" s="187">
        <f t="shared" si="35"/>
        <v>556</v>
      </c>
      <c r="K64" s="187">
        <f t="shared" si="36"/>
        <v>1944</v>
      </c>
      <c r="L64" s="187">
        <f t="shared" si="37"/>
        <v>583</v>
      </c>
      <c r="M64" s="187">
        <f t="shared" si="38"/>
        <v>2041</v>
      </c>
      <c r="N64" s="187">
        <f t="shared" si="39"/>
        <v>611</v>
      </c>
      <c r="O64" s="187">
        <f t="shared" si="40"/>
        <v>2137</v>
      </c>
      <c r="P64" s="187">
        <f t="shared" si="41"/>
        <v>638</v>
      </c>
      <c r="Q64" s="187">
        <f t="shared" si="42"/>
        <v>2233</v>
      </c>
      <c r="R64" s="187">
        <f t="shared" si="43"/>
        <v>666</v>
      </c>
      <c r="S64" s="187">
        <f t="shared" si="44"/>
        <v>2329</v>
      </c>
      <c r="T64" s="187">
        <f t="shared" si="45"/>
        <v>700</v>
      </c>
      <c r="U64" s="187">
        <f t="shared" si="46"/>
        <v>2451</v>
      </c>
      <c r="V64" s="187">
        <f t="shared" si="47"/>
        <v>735</v>
      </c>
      <c r="W64" s="187">
        <f t="shared" si="48"/>
        <v>2573</v>
      </c>
      <c r="X64" s="187">
        <f t="shared" si="49"/>
        <v>770</v>
      </c>
      <c r="Y64" s="187">
        <f t="shared" si="50"/>
        <v>2695</v>
      </c>
      <c r="Z64" s="199">
        <f t="shared" si="52"/>
        <v>805</v>
      </c>
      <c r="AA64" s="200">
        <f t="shared" si="53"/>
        <v>2817</v>
      </c>
      <c r="AB64" s="199">
        <f t="shared" si="54"/>
        <v>840</v>
      </c>
      <c r="AC64" s="201">
        <f t="shared" si="55"/>
        <v>2939</v>
      </c>
    </row>
    <row r="65" spans="1:29" s="189" customFormat="1" ht="10.5" customHeight="1">
      <c r="A65" s="198">
        <v>26</v>
      </c>
      <c r="B65" s="187">
        <f t="shared" si="28"/>
        <v>503</v>
      </c>
      <c r="C65" s="187">
        <f t="shared" si="29"/>
        <v>1762</v>
      </c>
      <c r="D65" s="187">
        <f t="shared" si="30"/>
        <v>524</v>
      </c>
      <c r="E65" s="187">
        <f t="shared" si="51"/>
        <v>1833</v>
      </c>
      <c r="F65" s="187">
        <f t="shared" si="31"/>
        <v>526</v>
      </c>
      <c r="G65" s="187">
        <f t="shared" si="32"/>
        <v>1842</v>
      </c>
      <c r="H65" s="187">
        <f t="shared" si="33"/>
        <v>549</v>
      </c>
      <c r="I65" s="187">
        <f t="shared" si="34"/>
        <v>1922</v>
      </c>
      <c r="J65" s="187">
        <f t="shared" si="35"/>
        <v>578</v>
      </c>
      <c r="K65" s="187">
        <f t="shared" si="36"/>
        <v>2022</v>
      </c>
      <c r="L65" s="187">
        <f t="shared" si="37"/>
        <v>606</v>
      </c>
      <c r="M65" s="187">
        <f t="shared" si="38"/>
        <v>2122</v>
      </c>
      <c r="N65" s="187">
        <f t="shared" si="39"/>
        <v>635</v>
      </c>
      <c r="O65" s="187">
        <f t="shared" si="40"/>
        <v>2222</v>
      </c>
      <c r="P65" s="187">
        <f t="shared" si="41"/>
        <v>664</v>
      </c>
      <c r="Q65" s="187">
        <f t="shared" si="42"/>
        <v>2322</v>
      </c>
      <c r="R65" s="187">
        <f t="shared" si="43"/>
        <v>692</v>
      </c>
      <c r="S65" s="187">
        <f t="shared" si="44"/>
        <v>2422</v>
      </c>
      <c r="T65" s="187">
        <f t="shared" si="45"/>
        <v>728</v>
      </c>
      <c r="U65" s="187">
        <f t="shared" si="46"/>
        <v>2549</v>
      </c>
      <c r="V65" s="187">
        <f t="shared" si="47"/>
        <v>765</v>
      </c>
      <c r="W65" s="187">
        <f t="shared" si="48"/>
        <v>2676</v>
      </c>
      <c r="X65" s="187">
        <f t="shared" si="49"/>
        <v>801</v>
      </c>
      <c r="Y65" s="187">
        <f t="shared" si="50"/>
        <v>2803</v>
      </c>
      <c r="Z65" s="199">
        <f t="shared" si="52"/>
        <v>837</v>
      </c>
      <c r="AA65" s="200">
        <f t="shared" si="53"/>
        <v>2930</v>
      </c>
      <c r="AB65" s="199">
        <f t="shared" si="54"/>
        <v>873</v>
      </c>
      <c r="AC65" s="201">
        <f t="shared" si="55"/>
        <v>3056</v>
      </c>
    </row>
    <row r="66" spans="1:29" s="189" customFormat="1" ht="10.5" customHeight="1">
      <c r="A66" s="198">
        <v>27</v>
      </c>
      <c r="B66" s="187">
        <f t="shared" si="28"/>
        <v>523</v>
      </c>
      <c r="C66" s="187">
        <f t="shared" si="29"/>
        <v>1830</v>
      </c>
      <c r="D66" s="187">
        <f t="shared" si="30"/>
        <v>544</v>
      </c>
      <c r="E66" s="187">
        <f t="shared" si="51"/>
        <v>1904</v>
      </c>
      <c r="F66" s="187">
        <f t="shared" si="31"/>
        <v>546</v>
      </c>
      <c r="G66" s="187">
        <f t="shared" si="32"/>
        <v>1913</v>
      </c>
      <c r="H66" s="187">
        <f t="shared" si="33"/>
        <v>570</v>
      </c>
      <c r="I66" s="187">
        <f t="shared" si="34"/>
        <v>1996</v>
      </c>
      <c r="J66" s="187">
        <f t="shared" si="35"/>
        <v>600</v>
      </c>
      <c r="K66" s="187">
        <f t="shared" si="36"/>
        <v>2100</v>
      </c>
      <c r="L66" s="187">
        <f t="shared" si="37"/>
        <v>630</v>
      </c>
      <c r="M66" s="187">
        <f t="shared" si="38"/>
        <v>2204</v>
      </c>
      <c r="N66" s="187">
        <f t="shared" si="39"/>
        <v>659</v>
      </c>
      <c r="O66" s="187">
        <f t="shared" si="40"/>
        <v>2308</v>
      </c>
      <c r="P66" s="187">
        <f t="shared" si="41"/>
        <v>689</v>
      </c>
      <c r="Q66" s="187">
        <f t="shared" si="42"/>
        <v>2412</v>
      </c>
      <c r="R66" s="187">
        <f t="shared" si="43"/>
        <v>719</v>
      </c>
      <c r="S66" s="187">
        <f t="shared" si="44"/>
        <v>2516</v>
      </c>
      <c r="T66" s="187">
        <f t="shared" si="45"/>
        <v>756</v>
      </c>
      <c r="U66" s="187">
        <f t="shared" si="46"/>
        <v>2647</v>
      </c>
      <c r="V66" s="187">
        <f t="shared" si="47"/>
        <v>794</v>
      </c>
      <c r="W66" s="187">
        <f t="shared" si="48"/>
        <v>2779</v>
      </c>
      <c r="X66" s="187">
        <f t="shared" si="49"/>
        <v>832</v>
      </c>
      <c r="Y66" s="187">
        <f t="shared" si="50"/>
        <v>2911</v>
      </c>
      <c r="Z66" s="199">
        <f t="shared" si="52"/>
        <v>869</v>
      </c>
      <c r="AA66" s="200">
        <f t="shared" si="53"/>
        <v>3042</v>
      </c>
      <c r="AB66" s="199">
        <f t="shared" si="54"/>
        <v>907</v>
      </c>
      <c r="AC66" s="201">
        <f t="shared" si="55"/>
        <v>3174</v>
      </c>
    </row>
    <row r="67" spans="1:29" s="189" customFormat="1" ht="10.5" customHeight="1">
      <c r="A67" s="198">
        <v>28</v>
      </c>
      <c r="B67" s="187">
        <f t="shared" si="28"/>
        <v>542</v>
      </c>
      <c r="C67" s="187">
        <f t="shared" si="29"/>
        <v>1897</v>
      </c>
      <c r="D67" s="187">
        <f t="shared" si="30"/>
        <v>564</v>
      </c>
      <c r="E67" s="187">
        <f t="shared" si="51"/>
        <v>1974</v>
      </c>
      <c r="F67" s="187">
        <f t="shared" si="31"/>
        <v>567</v>
      </c>
      <c r="G67" s="187">
        <f t="shared" si="32"/>
        <v>1984</v>
      </c>
      <c r="H67" s="187">
        <f t="shared" si="33"/>
        <v>591</v>
      </c>
      <c r="I67" s="187">
        <f t="shared" si="34"/>
        <v>2070</v>
      </c>
      <c r="J67" s="187">
        <f t="shared" si="35"/>
        <v>622</v>
      </c>
      <c r="K67" s="187">
        <f t="shared" si="36"/>
        <v>2178</v>
      </c>
      <c r="L67" s="187">
        <f t="shared" si="37"/>
        <v>653</v>
      </c>
      <c r="M67" s="187">
        <f t="shared" si="38"/>
        <v>2285</v>
      </c>
      <c r="N67" s="187">
        <f t="shared" si="39"/>
        <v>684</v>
      </c>
      <c r="O67" s="187">
        <f t="shared" si="40"/>
        <v>2393</v>
      </c>
      <c r="P67" s="187">
        <f t="shared" si="41"/>
        <v>715</v>
      </c>
      <c r="Q67" s="187">
        <f t="shared" si="42"/>
        <v>2501</v>
      </c>
      <c r="R67" s="187">
        <f t="shared" si="43"/>
        <v>745</v>
      </c>
      <c r="S67" s="187">
        <f t="shared" si="44"/>
        <v>2609</v>
      </c>
      <c r="T67" s="187">
        <f t="shared" si="45"/>
        <v>784</v>
      </c>
      <c r="U67" s="187">
        <f t="shared" si="46"/>
        <v>2745</v>
      </c>
      <c r="V67" s="187">
        <f t="shared" si="47"/>
        <v>823</v>
      </c>
      <c r="W67" s="187">
        <f t="shared" si="48"/>
        <v>2882</v>
      </c>
      <c r="X67" s="187">
        <f t="shared" si="49"/>
        <v>862</v>
      </c>
      <c r="Y67" s="187">
        <f t="shared" si="50"/>
        <v>3018</v>
      </c>
      <c r="Z67" s="199">
        <f t="shared" si="52"/>
        <v>901</v>
      </c>
      <c r="AA67" s="200">
        <f t="shared" si="53"/>
        <v>3155</v>
      </c>
      <c r="AB67" s="199">
        <f t="shared" si="54"/>
        <v>940</v>
      </c>
      <c r="AC67" s="201">
        <f t="shared" si="55"/>
        <v>3291</v>
      </c>
    </row>
    <row r="68" spans="1:29" s="189" customFormat="1" ht="10.5" customHeight="1">
      <c r="A68" s="198">
        <v>29</v>
      </c>
      <c r="B68" s="187">
        <f t="shared" si="28"/>
        <v>561</v>
      </c>
      <c r="C68" s="187">
        <f t="shared" si="29"/>
        <v>1965</v>
      </c>
      <c r="D68" s="187">
        <f t="shared" si="30"/>
        <v>584</v>
      </c>
      <c r="E68" s="187">
        <f t="shared" si="51"/>
        <v>2045</v>
      </c>
      <c r="F68" s="187">
        <f t="shared" si="31"/>
        <v>587</v>
      </c>
      <c r="G68" s="187">
        <f t="shared" si="32"/>
        <v>2054</v>
      </c>
      <c r="H68" s="187">
        <f t="shared" si="33"/>
        <v>612</v>
      </c>
      <c r="I68" s="187">
        <f t="shared" si="34"/>
        <v>2144</v>
      </c>
      <c r="J68" s="187">
        <f t="shared" si="35"/>
        <v>644</v>
      </c>
      <c r="K68" s="187">
        <f t="shared" si="36"/>
        <v>2255</v>
      </c>
      <c r="L68" s="187">
        <f t="shared" si="37"/>
        <v>676</v>
      </c>
      <c r="M68" s="187">
        <f t="shared" si="38"/>
        <v>2367</v>
      </c>
      <c r="N68" s="187">
        <f t="shared" si="39"/>
        <v>708</v>
      </c>
      <c r="O68" s="187">
        <f t="shared" si="40"/>
        <v>2479</v>
      </c>
      <c r="P68" s="187">
        <f t="shared" si="41"/>
        <v>740</v>
      </c>
      <c r="Q68" s="187">
        <f t="shared" si="42"/>
        <v>2590</v>
      </c>
      <c r="R68" s="187">
        <f t="shared" si="43"/>
        <v>772</v>
      </c>
      <c r="S68" s="187">
        <f t="shared" si="44"/>
        <v>2702</v>
      </c>
      <c r="T68" s="187">
        <f t="shared" si="45"/>
        <v>812</v>
      </c>
      <c r="U68" s="187">
        <f t="shared" si="46"/>
        <v>2843</v>
      </c>
      <c r="V68" s="187">
        <f t="shared" si="47"/>
        <v>853</v>
      </c>
      <c r="W68" s="187">
        <f t="shared" si="48"/>
        <v>2985</v>
      </c>
      <c r="X68" s="187">
        <f t="shared" si="49"/>
        <v>893</v>
      </c>
      <c r="Y68" s="187">
        <f t="shared" si="50"/>
        <v>3126</v>
      </c>
      <c r="Z68" s="199">
        <f t="shared" si="52"/>
        <v>934</v>
      </c>
      <c r="AA68" s="200">
        <f t="shared" si="53"/>
        <v>3268</v>
      </c>
      <c r="AB68" s="199">
        <f t="shared" si="54"/>
        <v>974</v>
      </c>
      <c r="AC68" s="201">
        <f t="shared" si="55"/>
        <v>3409</v>
      </c>
    </row>
    <row r="69" spans="1:29" s="189" customFormat="1" ht="10.5" customHeight="1" thickBot="1">
      <c r="A69" s="202">
        <v>30</v>
      </c>
      <c r="B69" s="203">
        <f t="shared" si="28"/>
        <v>581</v>
      </c>
      <c r="C69" s="203">
        <f t="shared" si="29"/>
        <v>2033</v>
      </c>
      <c r="D69" s="203">
        <f t="shared" si="30"/>
        <v>604</v>
      </c>
      <c r="E69" s="203">
        <f t="shared" si="51"/>
        <v>2115</v>
      </c>
      <c r="F69" s="203">
        <f t="shared" si="31"/>
        <v>607</v>
      </c>
      <c r="G69" s="203">
        <f t="shared" si="32"/>
        <v>2125</v>
      </c>
      <c r="H69" s="203">
        <f t="shared" si="33"/>
        <v>634</v>
      </c>
      <c r="I69" s="203">
        <f t="shared" si="34"/>
        <v>2218</v>
      </c>
      <c r="J69" s="203">
        <f t="shared" si="35"/>
        <v>667</v>
      </c>
      <c r="K69" s="203">
        <f t="shared" si="36"/>
        <v>2333</v>
      </c>
      <c r="L69" s="203">
        <f t="shared" si="37"/>
        <v>700</v>
      </c>
      <c r="M69" s="203">
        <f t="shared" si="38"/>
        <v>2449</v>
      </c>
      <c r="N69" s="203">
        <f t="shared" si="39"/>
        <v>733</v>
      </c>
      <c r="O69" s="203">
        <f t="shared" si="40"/>
        <v>2564</v>
      </c>
      <c r="P69" s="203">
        <f t="shared" si="41"/>
        <v>766</v>
      </c>
      <c r="Q69" s="203">
        <f t="shared" si="42"/>
        <v>2680</v>
      </c>
      <c r="R69" s="203">
        <f t="shared" si="43"/>
        <v>799</v>
      </c>
      <c r="S69" s="203">
        <f t="shared" si="44"/>
        <v>2795</v>
      </c>
      <c r="T69" s="203">
        <f t="shared" si="45"/>
        <v>840</v>
      </c>
      <c r="U69" s="203">
        <f t="shared" si="46"/>
        <v>2941</v>
      </c>
      <c r="V69" s="203">
        <f t="shared" si="47"/>
        <v>882</v>
      </c>
      <c r="W69" s="203">
        <f t="shared" si="48"/>
        <v>3088</v>
      </c>
      <c r="X69" s="203">
        <f t="shared" si="49"/>
        <v>924</v>
      </c>
      <c r="Y69" s="203">
        <f t="shared" si="50"/>
        <v>3234</v>
      </c>
      <c r="Z69" s="204">
        <f t="shared" si="52"/>
        <v>966</v>
      </c>
      <c r="AA69" s="205">
        <f t="shared" si="53"/>
        <v>3380</v>
      </c>
      <c r="AB69" s="204">
        <f t="shared" si="54"/>
        <v>1008</v>
      </c>
      <c r="AC69" s="206">
        <f t="shared" si="55"/>
        <v>3527</v>
      </c>
    </row>
    <row r="70" spans="1:29" s="211" customFormat="1" ht="12" customHeight="1">
      <c r="A70" s="207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9"/>
      <c r="AB70" s="210"/>
      <c r="AC70" s="210" t="s">
        <v>132</v>
      </c>
    </row>
    <row r="71" spans="1:29" s="211" customFormat="1" ht="12" customHeight="1">
      <c r="A71" s="207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9"/>
      <c r="AB71" s="209"/>
      <c r="AC71" s="209"/>
    </row>
    <row r="72" spans="1:29" s="211" customFormat="1" ht="12" customHeight="1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</row>
    <row r="73" spans="1:29" s="211" customFormat="1" ht="12" customHeigh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C73" s="207"/>
    </row>
  </sheetData>
  <sheetProtection/>
  <mergeCells count="49">
    <mergeCell ref="AB38:AC38"/>
    <mergeCell ref="P38:Q38"/>
    <mergeCell ref="R38:S38"/>
    <mergeCell ref="T38:U38"/>
    <mergeCell ref="V38:W38"/>
    <mergeCell ref="X38:Y38"/>
    <mergeCell ref="Z38:AA38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N38:O38"/>
    <mergeCell ref="L37:M37"/>
    <mergeCell ref="N37:O37"/>
    <mergeCell ref="P37:Q37"/>
    <mergeCell ref="R37:S37"/>
    <mergeCell ref="T37:U37"/>
    <mergeCell ref="V37:W37"/>
    <mergeCell ref="X4:Y4"/>
    <mergeCell ref="Z4:AA4"/>
    <mergeCell ref="AB4:AC4"/>
    <mergeCell ref="A36:AA36"/>
    <mergeCell ref="A37:A39"/>
    <mergeCell ref="B37:C37"/>
    <mergeCell ref="D37:E37"/>
    <mergeCell ref="F37:G37"/>
    <mergeCell ref="H37:I37"/>
    <mergeCell ref="J37:K37"/>
    <mergeCell ref="L4:M4"/>
    <mergeCell ref="N4:O4"/>
    <mergeCell ref="P4:Q4"/>
    <mergeCell ref="R4:S4"/>
    <mergeCell ref="T4:U4"/>
    <mergeCell ref="V4:W4"/>
    <mergeCell ref="A1:AC1"/>
    <mergeCell ref="A2:AC2"/>
    <mergeCell ref="A3:A5"/>
    <mergeCell ref="B3:E3"/>
    <mergeCell ref="F3:AC3"/>
    <mergeCell ref="B4:C4"/>
    <mergeCell ref="D4:E4"/>
    <mergeCell ref="F4:G4"/>
    <mergeCell ref="H4:I4"/>
    <mergeCell ref="J4:K4"/>
  </mergeCells>
  <printOptions horizontalCentered="1"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MD780</dc:creator>
  <cp:keywords/>
  <dc:description/>
  <cp:lastModifiedBy>Administrator</cp:lastModifiedBy>
  <cp:lastPrinted>2022-11-03T05:23:39Z</cp:lastPrinted>
  <dcterms:created xsi:type="dcterms:W3CDTF">2016-03-10T03:04:12Z</dcterms:created>
  <dcterms:modified xsi:type="dcterms:W3CDTF">2023-11-24T06:39:03Z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